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План ввода" sheetId="6" r:id="rId1"/>
    <sheet name="Лист1" sheetId="7" r:id="rId2"/>
  </sheets>
  <definedNames>
    <definedName name="_xlnm._FilterDatabase" localSheetId="0" hidden="1">'План ввода'!$A$2:$AA$366</definedName>
    <definedName name="_xlnm.Print_Area" localSheetId="0">'План ввода'!$A$1:$AA$366</definedName>
  </definedNames>
  <calcPr calcId="162913"/>
</workbook>
</file>

<file path=xl/calcChain.xml><?xml version="1.0" encoding="utf-8"?>
<calcChain xmlns="http://schemas.openxmlformats.org/spreadsheetml/2006/main">
  <c r="L18" i="6" l="1"/>
  <c r="K18" i="6"/>
  <c r="H18" i="6"/>
  <c r="S13" i="6"/>
  <c r="R13" i="6"/>
  <c r="Q13" i="6"/>
  <c r="P13" i="6"/>
  <c r="O13" i="6"/>
  <c r="N13" i="6"/>
  <c r="M13" i="6"/>
  <c r="L13" i="6"/>
  <c r="K13" i="6"/>
  <c r="J13" i="6"/>
  <c r="I13" i="6"/>
  <c r="H13" i="6"/>
  <c r="J40" i="6"/>
  <c r="I40" i="6"/>
  <c r="H40" i="6"/>
  <c r="J39" i="6"/>
  <c r="I39" i="6"/>
  <c r="H39" i="6"/>
  <c r="J38" i="6"/>
  <c r="I38" i="6"/>
  <c r="H38" i="6"/>
  <c r="J37" i="6"/>
  <c r="I37" i="6"/>
  <c r="H37" i="6"/>
  <c r="S36" i="6"/>
  <c r="R36" i="6"/>
  <c r="Q36" i="6"/>
  <c r="P36" i="6"/>
  <c r="J36" i="6" s="1"/>
  <c r="O36" i="6"/>
  <c r="I36" i="6" s="1"/>
  <c r="N36" i="6"/>
  <c r="H36" i="6" s="1"/>
  <c r="M36" i="6"/>
  <c r="L36" i="6"/>
  <c r="K36" i="6"/>
  <c r="S12" i="6" l="1"/>
  <c r="S11" i="6"/>
  <c r="R12" i="6"/>
  <c r="R11" i="6"/>
  <c r="Q12" i="6"/>
  <c r="Q11" i="6"/>
  <c r="P12" i="6"/>
  <c r="P11" i="6"/>
  <c r="O12" i="6"/>
  <c r="N12" i="6"/>
  <c r="N11" i="6"/>
  <c r="M12" i="6"/>
  <c r="L12" i="6"/>
  <c r="K12" i="6"/>
  <c r="K11" i="6"/>
  <c r="S10" i="6"/>
  <c r="R10" i="6"/>
  <c r="Q10" i="6"/>
  <c r="P10" i="6"/>
  <c r="O10" i="6"/>
  <c r="M10" i="6"/>
  <c r="L10" i="6"/>
  <c r="K10" i="6"/>
  <c r="J362" i="6" l="1"/>
  <c r="I362" i="6"/>
  <c r="H362" i="6"/>
  <c r="J361" i="6"/>
  <c r="I361" i="6"/>
  <c r="H361" i="6"/>
  <c r="J360" i="6"/>
  <c r="I360" i="6"/>
  <c r="H360" i="6"/>
  <c r="J359" i="6"/>
  <c r="I359" i="6"/>
  <c r="H359" i="6"/>
  <c r="J358" i="6"/>
  <c r="I358" i="6"/>
  <c r="H358" i="6"/>
  <c r="J357" i="6"/>
  <c r="I357" i="6"/>
  <c r="H357" i="6"/>
  <c r="S356" i="6"/>
  <c r="R356" i="6"/>
  <c r="Q356" i="6"/>
  <c r="P356" i="6"/>
  <c r="O356" i="6"/>
  <c r="N356" i="6"/>
  <c r="M356" i="6"/>
  <c r="L356" i="6"/>
  <c r="K356" i="6"/>
  <c r="J355" i="6"/>
  <c r="I355" i="6"/>
  <c r="H355" i="6"/>
  <c r="J354" i="6"/>
  <c r="I354" i="6"/>
  <c r="H354" i="6"/>
  <c r="J353" i="6"/>
  <c r="I353" i="6"/>
  <c r="H353" i="6"/>
  <c r="J352" i="6"/>
  <c r="I352" i="6"/>
  <c r="H352" i="6"/>
  <c r="S351" i="6"/>
  <c r="R351" i="6"/>
  <c r="Q351" i="6"/>
  <c r="P351" i="6"/>
  <c r="O351" i="6"/>
  <c r="N351" i="6"/>
  <c r="M351" i="6"/>
  <c r="L351" i="6"/>
  <c r="K351" i="6"/>
  <c r="J350" i="6"/>
  <c r="I350" i="6"/>
  <c r="H350" i="6"/>
  <c r="J349" i="6"/>
  <c r="I349" i="6"/>
  <c r="H349" i="6"/>
  <c r="J348" i="6"/>
  <c r="I348" i="6"/>
  <c r="H348" i="6"/>
  <c r="J347" i="6"/>
  <c r="I347" i="6"/>
  <c r="H347" i="6"/>
  <c r="S346" i="6"/>
  <c r="R346" i="6"/>
  <c r="Q346" i="6"/>
  <c r="P346" i="6"/>
  <c r="J346" i="6" s="1"/>
  <c r="O346" i="6"/>
  <c r="N346" i="6"/>
  <c r="M346" i="6"/>
  <c r="L346" i="6"/>
  <c r="K346" i="6"/>
  <c r="J345" i="6"/>
  <c r="I345" i="6"/>
  <c r="H345" i="6"/>
  <c r="J344" i="6"/>
  <c r="I344" i="6"/>
  <c r="H344" i="6"/>
  <c r="S343" i="6"/>
  <c r="R343" i="6"/>
  <c r="Q343" i="6"/>
  <c r="P343" i="6"/>
  <c r="O343" i="6"/>
  <c r="N343" i="6"/>
  <c r="M343" i="6"/>
  <c r="L343" i="6"/>
  <c r="K343" i="6"/>
  <c r="J342" i="6"/>
  <c r="I342" i="6"/>
  <c r="H342" i="6"/>
  <c r="J341" i="6"/>
  <c r="I341" i="6"/>
  <c r="H341" i="6"/>
  <c r="J340" i="6"/>
  <c r="I340" i="6"/>
  <c r="H340" i="6"/>
  <c r="J339" i="6"/>
  <c r="I339" i="6"/>
  <c r="H339" i="6"/>
  <c r="J338" i="6"/>
  <c r="I338" i="6"/>
  <c r="H338" i="6"/>
  <c r="S337" i="6"/>
  <c r="R337" i="6"/>
  <c r="Q337" i="6"/>
  <c r="P337" i="6"/>
  <c r="O337" i="6"/>
  <c r="N337" i="6"/>
  <c r="M337" i="6"/>
  <c r="L337" i="6"/>
  <c r="K337" i="6"/>
  <c r="J336" i="6"/>
  <c r="I336" i="6"/>
  <c r="H336" i="6"/>
  <c r="J335" i="6"/>
  <c r="I335" i="6"/>
  <c r="H335" i="6"/>
  <c r="J334" i="6"/>
  <c r="I334" i="6"/>
  <c r="H334" i="6"/>
  <c r="J333" i="6"/>
  <c r="I333" i="6"/>
  <c r="H333" i="6"/>
  <c r="S332" i="6"/>
  <c r="R332" i="6"/>
  <c r="Q332" i="6"/>
  <c r="P332" i="6"/>
  <c r="O332" i="6"/>
  <c r="N332" i="6"/>
  <c r="M332" i="6"/>
  <c r="L332" i="6"/>
  <c r="K332" i="6"/>
  <c r="I332" i="6" l="1"/>
  <c r="H343" i="6"/>
  <c r="I343" i="6"/>
  <c r="J337" i="6"/>
  <c r="H332" i="6"/>
  <c r="J332" i="6"/>
  <c r="J343" i="6"/>
  <c r="H356" i="6"/>
  <c r="H337" i="6"/>
  <c r="I356" i="6"/>
  <c r="I337" i="6"/>
  <c r="J356" i="6"/>
  <c r="H346" i="6"/>
  <c r="H351" i="6"/>
  <c r="I346" i="6"/>
  <c r="I351" i="6"/>
  <c r="J351" i="6"/>
  <c r="J331" i="6"/>
  <c r="I331" i="6"/>
  <c r="H331" i="6"/>
  <c r="J330" i="6"/>
  <c r="I330" i="6"/>
  <c r="H330" i="6"/>
  <c r="J329" i="6"/>
  <c r="I329" i="6"/>
  <c r="H329" i="6"/>
  <c r="J328" i="6"/>
  <c r="I328" i="6"/>
  <c r="H328" i="6"/>
  <c r="J327" i="6"/>
  <c r="I327" i="6"/>
  <c r="H327" i="6"/>
  <c r="S326" i="6"/>
  <c r="R326" i="6"/>
  <c r="Q326" i="6"/>
  <c r="P326" i="6"/>
  <c r="O326" i="6"/>
  <c r="N326" i="6"/>
  <c r="M326" i="6"/>
  <c r="L326" i="6"/>
  <c r="K326" i="6"/>
  <c r="J325" i="6"/>
  <c r="I325" i="6"/>
  <c r="H325" i="6"/>
  <c r="J324" i="6"/>
  <c r="I324" i="6"/>
  <c r="H324" i="6"/>
  <c r="J323" i="6"/>
  <c r="I323" i="6"/>
  <c r="H323" i="6"/>
  <c r="J322" i="6"/>
  <c r="I322" i="6"/>
  <c r="H322" i="6"/>
  <c r="J321" i="6"/>
  <c r="I321" i="6"/>
  <c r="H321" i="6"/>
  <c r="J320" i="6"/>
  <c r="I320" i="6"/>
  <c r="H320" i="6"/>
  <c r="J319" i="6"/>
  <c r="I319" i="6"/>
  <c r="H319" i="6"/>
  <c r="J318" i="6"/>
  <c r="I318" i="6"/>
  <c r="H318" i="6"/>
  <c r="S317" i="6"/>
  <c r="R317" i="6"/>
  <c r="Q317" i="6"/>
  <c r="P317" i="6"/>
  <c r="O317" i="6"/>
  <c r="N317" i="6"/>
  <c r="M317" i="6"/>
  <c r="J317" i="6" s="1"/>
  <c r="L317" i="6"/>
  <c r="K317" i="6"/>
  <c r="J316" i="6"/>
  <c r="I316" i="6"/>
  <c r="H316" i="6"/>
  <c r="J315" i="6"/>
  <c r="I315" i="6"/>
  <c r="H315" i="6"/>
  <c r="J314" i="6"/>
  <c r="I314" i="6"/>
  <c r="H314" i="6"/>
  <c r="J313" i="6"/>
  <c r="I313" i="6"/>
  <c r="H313" i="6"/>
  <c r="J312" i="6"/>
  <c r="I312" i="6"/>
  <c r="H312" i="6"/>
  <c r="S311" i="6"/>
  <c r="R311" i="6"/>
  <c r="Q311" i="6"/>
  <c r="P311" i="6"/>
  <c r="O311" i="6"/>
  <c r="N311" i="6"/>
  <c r="M311" i="6"/>
  <c r="J311" i="6" s="1"/>
  <c r="L311" i="6"/>
  <c r="K311" i="6"/>
  <c r="J310" i="6"/>
  <c r="I310" i="6"/>
  <c r="H310" i="6"/>
  <c r="J309" i="6"/>
  <c r="I309" i="6"/>
  <c r="H309" i="6"/>
  <c r="J308" i="6"/>
  <c r="I308" i="6"/>
  <c r="H308" i="6"/>
  <c r="J307" i="6"/>
  <c r="I307" i="6"/>
  <c r="H307" i="6"/>
  <c r="S306" i="6"/>
  <c r="R306" i="6"/>
  <c r="Q306" i="6"/>
  <c r="P306" i="6"/>
  <c r="O306" i="6"/>
  <c r="N306" i="6"/>
  <c r="M306" i="6"/>
  <c r="L306" i="6"/>
  <c r="K306" i="6"/>
  <c r="J305" i="6"/>
  <c r="I305" i="6"/>
  <c r="H305" i="6"/>
  <c r="J304" i="6"/>
  <c r="I304" i="6"/>
  <c r="H304" i="6"/>
  <c r="J303" i="6"/>
  <c r="I303" i="6"/>
  <c r="H303" i="6"/>
  <c r="S302" i="6"/>
  <c r="R302" i="6"/>
  <c r="Q302" i="6"/>
  <c r="P302" i="6"/>
  <c r="O302" i="6"/>
  <c r="N302" i="6"/>
  <c r="M302" i="6"/>
  <c r="L302" i="6"/>
  <c r="K302" i="6"/>
  <c r="J301" i="6"/>
  <c r="I301" i="6"/>
  <c r="H301" i="6"/>
  <c r="J300" i="6"/>
  <c r="I300" i="6"/>
  <c r="H300" i="6"/>
  <c r="J299" i="6"/>
  <c r="I299" i="6"/>
  <c r="H299" i="6"/>
  <c r="S298" i="6"/>
  <c r="R298" i="6"/>
  <c r="Q298" i="6"/>
  <c r="P298" i="6"/>
  <c r="O298" i="6"/>
  <c r="N298" i="6"/>
  <c r="M298" i="6"/>
  <c r="L298" i="6"/>
  <c r="K298" i="6"/>
  <c r="J297" i="6"/>
  <c r="I297" i="6"/>
  <c r="H297" i="6"/>
  <c r="J296" i="6"/>
  <c r="I296" i="6"/>
  <c r="H296" i="6"/>
  <c r="J295" i="6"/>
  <c r="I295" i="6"/>
  <c r="H295" i="6"/>
  <c r="J294" i="6"/>
  <c r="I294" i="6"/>
  <c r="H294" i="6"/>
  <c r="J293" i="6"/>
  <c r="I293" i="6"/>
  <c r="H293" i="6"/>
  <c r="S292" i="6"/>
  <c r="R292" i="6"/>
  <c r="Q292" i="6"/>
  <c r="P292" i="6"/>
  <c r="J292" i="6" s="1"/>
  <c r="O292" i="6"/>
  <c r="N292" i="6"/>
  <c r="M292" i="6"/>
  <c r="L292" i="6"/>
  <c r="K292" i="6"/>
  <c r="J291" i="6"/>
  <c r="I291" i="6"/>
  <c r="H291" i="6"/>
  <c r="J290" i="6"/>
  <c r="I290" i="6"/>
  <c r="H290" i="6"/>
  <c r="J289" i="6"/>
  <c r="I289" i="6"/>
  <c r="H289" i="6"/>
  <c r="J288" i="6"/>
  <c r="I288" i="6"/>
  <c r="H288" i="6"/>
  <c r="J287" i="6"/>
  <c r="I287" i="6"/>
  <c r="H287" i="6"/>
  <c r="J286" i="6"/>
  <c r="I286" i="6"/>
  <c r="H286" i="6"/>
  <c r="S285" i="6"/>
  <c r="R285" i="6"/>
  <c r="Q285" i="6"/>
  <c r="P285" i="6"/>
  <c r="O285" i="6"/>
  <c r="N285" i="6"/>
  <c r="M285" i="6"/>
  <c r="L285" i="6"/>
  <c r="K285" i="6"/>
  <c r="J284" i="6"/>
  <c r="I284" i="6"/>
  <c r="H284" i="6"/>
  <c r="J283" i="6"/>
  <c r="I283" i="6"/>
  <c r="H283" i="6"/>
  <c r="J282" i="6"/>
  <c r="I282" i="6"/>
  <c r="H282" i="6"/>
  <c r="J281" i="6"/>
  <c r="I281" i="6"/>
  <c r="H281" i="6"/>
  <c r="J280" i="6"/>
  <c r="I280" i="6"/>
  <c r="H280" i="6"/>
  <c r="S279" i="6"/>
  <c r="R279" i="6"/>
  <c r="Q279" i="6"/>
  <c r="P279" i="6"/>
  <c r="O279" i="6"/>
  <c r="N279" i="6"/>
  <c r="M279" i="6"/>
  <c r="L279" i="6"/>
  <c r="K279" i="6"/>
  <c r="J278" i="6"/>
  <c r="I278" i="6"/>
  <c r="H278" i="6"/>
  <c r="J277" i="6"/>
  <c r="I277" i="6"/>
  <c r="H277" i="6"/>
  <c r="J276" i="6"/>
  <c r="I276" i="6"/>
  <c r="H276" i="6"/>
  <c r="J275" i="6"/>
  <c r="I275" i="6"/>
  <c r="H275" i="6"/>
  <c r="S274" i="6"/>
  <c r="R274" i="6"/>
  <c r="Q274" i="6"/>
  <c r="P274" i="6"/>
  <c r="O274" i="6"/>
  <c r="N274" i="6"/>
  <c r="M274" i="6"/>
  <c r="L274" i="6"/>
  <c r="K274" i="6"/>
  <c r="J273" i="6"/>
  <c r="I273" i="6"/>
  <c r="H273" i="6"/>
  <c r="J272" i="6"/>
  <c r="I272" i="6"/>
  <c r="H272" i="6"/>
  <c r="J271" i="6"/>
  <c r="I271" i="6"/>
  <c r="H271" i="6"/>
  <c r="J270" i="6"/>
  <c r="I270" i="6"/>
  <c r="H270" i="6"/>
  <c r="J269" i="6"/>
  <c r="I269" i="6"/>
  <c r="H269" i="6"/>
  <c r="J268" i="6"/>
  <c r="I268" i="6"/>
  <c r="H268" i="6"/>
  <c r="J267" i="6"/>
  <c r="I267" i="6"/>
  <c r="H267" i="6"/>
  <c r="S266" i="6"/>
  <c r="R266" i="6"/>
  <c r="Q266" i="6"/>
  <c r="P266" i="6"/>
  <c r="O266" i="6"/>
  <c r="N266" i="6"/>
  <c r="M266" i="6"/>
  <c r="L266" i="6"/>
  <c r="K266" i="6"/>
  <c r="J265" i="6"/>
  <c r="I265" i="6"/>
  <c r="H265" i="6"/>
  <c r="J264" i="6"/>
  <c r="I264" i="6"/>
  <c r="H264" i="6"/>
  <c r="J263" i="6"/>
  <c r="I263" i="6"/>
  <c r="H263" i="6"/>
  <c r="J262" i="6"/>
  <c r="I262" i="6"/>
  <c r="H262" i="6"/>
  <c r="J261" i="6"/>
  <c r="I261" i="6"/>
  <c r="H261" i="6"/>
  <c r="S260" i="6"/>
  <c r="R260" i="6"/>
  <c r="Q260" i="6"/>
  <c r="P260" i="6"/>
  <c r="O260" i="6"/>
  <c r="N260" i="6"/>
  <c r="M260" i="6"/>
  <c r="L260" i="6"/>
  <c r="I260" i="6" s="1"/>
  <c r="K260" i="6"/>
  <c r="N259" i="6"/>
  <c r="N10" i="6" s="1"/>
  <c r="J259" i="6"/>
  <c r="I259" i="6"/>
  <c r="H259" i="6"/>
  <c r="J258" i="6"/>
  <c r="I258" i="6"/>
  <c r="H258" i="6"/>
  <c r="J257" i="6"/>
  <c r="I257" i="6"/>
  <c r="H257" i="6"/>
  <c r="J256" i="6"/>
  <c r="I256" i="6"/>
  <c r="H256" i="6"/>
  <c r="J255" i="6"/>
  <c r="I255" i="6"/>
  <c r="H255" i="6"/>
  <c r="S254" i="6"/>
  <c r="R254" i="6"/>
  <c r="Q254" i="6"/>
  <c r="P254" i="6"/>
  <c r="O254" i="6"/>
  <c r="N254" i="6"/>
  <c r="M254" i="6"/>
  <c r="L254" i="6"/>
  <c r="K254" i="6"/>
  <c r="J253" i="6"/>
  <c r="I253" i="6"/>
  <c r="H253" i="6"/>
  <c r="J252" i="6"/>
  <c r="I252" i="6"/>
  <c r="H252" i="6"/>
  <c r="J251" i="6"/>
  <c r="I251" i="6"/>
  <c r="H251" i="6"/>
  <c r="J250" i="6"/>
  <c r="I250" i="6"/>
  <c r="H250" i="6"/>
  <c r="J249" i="6"/>
  <c r="I249" i="6"/>
  <c r="H249" i="6"/>
  <c r="J248" i="6"/>
  <c r="I248" i="6"/>
  <c r="H248" i="6"/>
  <c r="S247" i="6"/>
  <c r="R247" i="6"/>
  <c r="Q247" i="6"/>
  <c r="P247" i="6"/>
  <c r="O247" i="6"/>
  <c r="N247" i="6"/>
  <c r="M247" i="6"/>
  <c r="L247" i="6"/>
  <c r="K247" i="6"/>
  <c r="J246" i="6"/>
  <c r="I246" i="6"/>
  <c r="H246" i="6"/>
  <c r="J245" i="6"/>
  <c r="I245" i="6"/>
  <c r="H245" i="6"/>
  <c r="J244" i="6"/>
  <c r="I244" i="6"/>
  <c r="H244" i="6"/>
  <c r="J243" i="6"/>
  <c r="I243" i="6"/>
  <c r="H243" i="6"/>
  <c r="J242" i="6"/>
  <c r="I242" i="6"/>
  <c r="H242" i="6"/>
  <c r="S241" i="6"/>
  <c r="R241" i="6"/>
  <c r="Q241" i="6"/>
  <c r="P241" i="6"/>
  <c r="O241" i="6"/>
  <c r="N241" i="6"/>
  <c r="M241" i="6"/>
  <c r="L241" i="6"/>
  <c r="K241" i="6"/>
  <c r="J240" i="6"/>
  <c r="I240" i="6"/>
  <c r="H240" i="6"/>
  <c r="J239" i="6"/>
  <c r="I239" i="6"/>
  <c r="H239" i="6"/>
  <c r="J238" i="6"/>
  <c r="I238" i="6"/>
  <c r="H238" i="6"/>
  <c r="J237" i="6"/>
  <c r="I237" i="6"/>
  <c r="H237" i="6"/>
  <c r="S236" i="6"/>
  <c r="R236" i="6"/>
  <c r="Q236" i="6"/>
  <c r="P236" i="6"/>
  <c r="O236" i="6"/>
  <c r="N236" i="6"/>
  <c r="M236" i="6"/>
  <c r="L236" i="6"/>
  <c r="K236" i="6"/>
  <c r="J235" i="6"/>
  <c r="I235" i="6"/>
  <c r="H235" i="6"/>
  <c r="J234" i="6"/>
  <c r="I234" i="6"/>
  <c r="H234" i="6"/>
  <c r="J233" i="6"/>
  <c r="I233" i="6"/>
  <c r="H233" i="6"/>
  <c r="J232" i="6"/>
  <c r="I232" i="6"/>
  <c r="H232" i="6"/>
  <c r="S231" i="6"/>
  <c r="R231" i="6"/>
  <c r="Q231" i="6"/>
  <c r="P231" i="6"/>
  <c r="O231" i="6"/>
  <c r="N231" i="6"/>
  <c r="M231" i="6"/>
  <c r="L231" i="6"/>
  <c r="K231" i="6"/>
  <c r="H231" i="6"/>
  <c r="J215" i="6"/>
  <c r="I215" i="6"/>
  <c r="H215" i="6"/>
  <c r="J214" i="6"/>
  <c r="I214" i="6"/>
  <c r="H214" i="6"/>
  <c r="J213" i="6"/>
  <c r="I213" i="6"/>
  <c r="H213" i="6"/>
  <c r="J212" i="6"/>
  <c r="I212" i="6"/>
  <c r="H212" i="6"/>
  <c r="S211" i="6"/>
  <c r="R211" i="6"/>
  <c r="Q211" i="6"/>
  <c r="P211" i="6"/>
  <c r="O211" i="6"/>
  <c r="N211" i="6"/>
  <c r="M211" i="6"/>
  <c r="L211" i="6"/>
  <c r="K211" i="6"/>
  <c r="J230" i="6"/>
  <c r="I230" i="6"/>
  <c r="H230" i="6"/>
  <c r="J229" i="6"/>
  <c r="I229" i="6"/>
  <c r="H229" i="6"/>
  <c r="J228" i="6"/>
  <c r="I228" i="6"/>
  <c r="H228" i="6"/>
  <c r="J227" i="6"/>
  <c r="I227" i="6"/>
  <c r="H227" i="6"/>
  <c r="S226" i="6"/>
  <c r="R226" i="6"/>
  <c r="Q226" i="6"/>
  <c r="P226" i="6"/>
  <c r="O226" i="6"/>
  <c r="N226" i="6"/>
  <c r="M226" i="6"/>
  <c r="L226" i="6"/>
  <c r="K226" i="6"/>
  <c r="J225" i="6"/>
  <c r="I225" i="6"/>
  <c r="H225" i="6"/>
  <c r="J224" i="6"/>
  <c r="I224" i="6"/>
  <c r="H224" i="6"/>
  <c r="J223" i="6"/>
  <c r="I223" i="6"/>
  <c r="H223" i="6"/>
  <c r="J222" i="6"/>
  <c r="I222" i="6"/>
  <c r="H222" i="6"/>
  <c r="J221" i="6"/>
  <c r="I221" i="6"/>
  <c r="H221" i="6"/>
  <c r="J220" i="6"/>
  <c r="I220" i="6"/>
  <c r="H220" i="6"/>
  <c r="J219" i="6"/>
  <c r="I219" i="6"/>
  <c r="H219" i="6"/>
  <c r="J218" i="6"/>
  <c r="I218" i="6"/>
  <c r="H218" i="6"/>
  <c r="J217" i="6"/>
  <c r="I217" i="6"/>
  <c r="H217" i="6"/>
  <c r="S216" i="6"/>
  <c r="R216" i="6"/>
  <c r="Q216" i="6"/>
  <c r="P216" i="6"/>
  <c r="O216" i="6"/>
  <c r="N216" i="6"/>
  <c r="M216" i="6"/>
  <c r="L216" i="6"/>
  <c r="K216" i="6"/>
  <c r="J210" i="6"/>
  <c r="I210" i="6"/>
  <c r="H210" i="6"/>
  <c r="J209" i="6"/>
  <c r="I209" i="6"/>
  <c r="H209" i="6"/>
  <c r="J208" i="6"/>
  <c r="I208" i="6"/>
  <c r="H208" i="6"/>
  <c r="J207" i="6"/>
  <c r="I207" i="6"/>
  <c r="H207" i="6"/>
  <c r="J206" i="6"/>
  <c r="I206" i="6"/>
  <c r="H206" i="6"/>
  <c r="S205" i="6"/>
  <c r="R205" i="6"/>
  <c r="Q205" i="6"/>
  <c r="P205" i="6"/>
  <c r="O205" i="6"/>
  <c r="N205" i="6"/>
  <c r="M205" i="6"/>
  <c r="L205" i="6"/>
  <c r="K205" i="6"/>
  <c r="J204" i="6"/>
  <c r="I204" i="6"/>
  <c r="H204" i="6"/>
  <c r="J203" i="6"/>
  <c r="I203" i="6"/>
  <c r="H203" i="6"/>
  <c r="J202" i="6"/>
  <c r="I202" i="6"/>
  <c r="H202" i="6"/>
  <c r="J201" i="6"/>
  <c r="I201" i="6"/>
  <c r="H201" i="6"/>
  <c r="J200" i="6"/>
  <c r="I200" i="6"/>
  <c r="H200" i="6"/>
  <c r="S199" i="6"/>
  <c r="R199" i="6"/>
  <c r="Q199" i="6"/>
  <c r="P199" i="6"/>
  <c r="O199" i="6"/>
  <c r="N199" i="6"/>
  <c r="M199" i="6"/>
  <c r="L199" i="6"/>
  <c r="K199" i="6"/>
  <c r="J198" i="6"/>
  <c r="I198" i="6"/>
  <c r="H198" i="6"/>
  <c r="J197" i="6"/>
  <c r="I197" i="6"/>
  <c r="H197" i="6"/>
  <c r="J196" i="6"/>
  <c r="I196" i="6"/>
  <c r="H196" i="6"/>
  <c r="J195" i="6"/>
  <c r="I195" i="6"/>
  <c r="H195" i="6"/>
  <c r="J194" i="6"/>
  <c r="I194" i="6"/>
  <c r="H194" i="6"/>
  <c r="J193" i="6"/>
  <c r="I193" i="6"/>
  <c r="H193" i="6"/>
  <c r="J192" i="6"/>
  <c r="I192" i="6"/>
  <c r="H192" i="6"/>
  <c r="S191" i="6"/>
  <c r="R191" i="6"/>
  <c r="Q191" i="6"/>
  <c r="P191" i="6"/>
  <c r="O191" i="6"/>
  <c r="N191" i="6"/>
  <c r="M191" i="6"/>
  <c r="L191" i="6"/>
  <c r="K191" i="6"/>
  <c r="J190" i="6"/>
  <c r="I190" i="6"/>
  <c r="H190" i="6"/>
  <c r="J189" i="6"/>
  <c r="I189" i="6"/>
  <c r="H189" i="6"/>
  <c r="J188" i="6"/>
  <c r="I188" i="6"/>
  <c r="H188" i="6"/>
  <c r="J187" i="6"/>
  <c r="I187" i="6"/>
  <c r="H187" i="6"/>
  <c r="S186" i="6"/>
  <c r="R186" i="6"/>
  <c r="Q186" i="6"/>
  <c r="P186" i="6"/>
  <c r="O186" i="6"/>
  <c r="N186" i="6"/>
  <c r="H186" i="6" s="1"/>
  <c r="M186" i="6"/>
  <c r="L186" i="6"/>
  <c r="K186" i="6"/>
  <c r="J185" i="6"/>
  <c r="I185" i="6"/>
  <c r="H185" i="6"/>
  <c r="J184" i="6"/>
  <c r="I184" i="6"/>
  <c r="H184" i="6"/>
  <c r="J183" i="6"/>
  <c r="I183" i="6"/>
  <c r="H183" i="6"/>
  <c r="J182" i="6"/>
  <c r="I182" i="6"/>
  <c r="H182" i="6"/>
  <c r="S181" i="6"/>
  <c r="R181" i="6"/>
  <c r="Q181" i="6"/>
  <c r="P181" i="6"/>
  <c r="O181" i="6"/>
  <c r="N181" i="6"/>
  <c r="M181" i="6"/>
  <c r="L181" i="6"/>
  <c r="K181" i="6"/>
  <c r="J180" i="6"/>
  <c r="I180" i="6"/>
  <c r="H180" i="6"/>
  <c r="J179" i="6"/>
  <c r="I179" i="6"/>
  <c r="H179" i="6"/>
  <c r="S178" i="6"/>
  <c r="R178" i="6"/>
  <c r="Q178" i="6"/>
  <c r="P178" i="6"/>
  <c r="O178" i="6"/>
  <c r="N178" i="6"/>
  <c r="M178" i="6"/>
  <c r="L178" i="6"/>
  <c r="K178" i="6"/>
  <c r="H247" i="6" l="1"/>
  <c r="I266" i="6"/>
  <c r="I279" i="6"/>
  <c r="I285" i="6"/>
  <c r="J199" i="6"/>
  <c r="J216" i="6"/>
  <c r="I211" i="6"/>
  <c r="I241" i="6"/>
  <c r="J279" i="6"/>
  <c r="H178" i="6"/>
  <c r="I231" i="6"/>
  <c r="J241" i="6"/>
  <c r="I178" i="6"/>
  <c r="J181" i="6"/>
  <c r="I199" i="6"/>
  <c r="H226" i="6"/>
  <c r="H211" i="6"/>
  <c r="J231" i="6"/>
  <c r="H236" i="6"/>
  <c r="J178" i="6"/>
  <c r="H191" i="6"/>
  <c r="H266" i="6"/>
  <c r="I226" i="6"/>
  <c r="H216" i="6"/>
  <c r="J226" i="6"/>
  <c r="I216" i="6"/>
  <c r="J274" i="6"/>
  <c r="J326" i="6"/>
  <c r="H205" i="6"/>
  <c r="J205" i="6"/>
  <c r="H306" i="6"/>
  <c r="H311" i="6"/>
  <c r="I205" i="6"/>
  <c r="H241" i="6"/>
  <c r="I254" i="6"/>
  <c r="H260" i="6"/>
  <c r="I302" i="6"/>
  <c r="I311" i="6"/>
  <c r="J254" i="6"/>
  <c r="H285" i="6"/>
  <c r="I292" i="6"/>
  <c r="J302" i="6"/>
  <c r="I191" i="6"/>
  <c r="I236" i="6"/>
  <c r="I247" i="6"/>
  <c r="J285" i="6"/>
  <c r="H317" i="6"/>
  <c r="J191" i="6"/>
  <c r="J211" i="6"/>
  <c r="J247" i="6"/>
  <c r="H274" i="6"/>
  <c r="I317" i="6"/>
  <c r="J260" i="6"/>
  <c r="I274" i="6"/>
  <c r="H326" i="6"/>
  <c r="I186" i="6"/>
  <c r="H292" i="6"/>
  <c r="H298" i="6"/>
  <c r="I326" i="6"/>
  <c r="H181" i="6"/>
  <c r="J186" i="6"/>
  <c r="H199" i="6"/>
  <c r="J236" i="6"/>
  <c r="J266" i="6"/>
  <c r="I298" i="6"/>
  <c r="I306" i="6"/>
  <c r="I181" i="6"/>
  <c r="H254" i="6"/>
  <c r="H279" i="6"/>
  <c r="J298" i="6"/>
  <c r="H302" i="6"/>
  <c r="J306" i="6"/>
  <c r="S115" i="6"/>
  <c r="R115" i="6"/>
  <c r="Q115" i="6"/>
  <c r="P115" i="6"/>
  <c r="O115" i="6"/>
  <c r="N115" i="6"/>
  <c r="H115" i="6" s="1"/>
  <c r="M115" i="6"/>
  <c r="L115" i="6"/>
  <c r="K115" i="6"/>
  <c r="I115" i="6" l="1"/>
  <c r="J115" i="6"/>
  <c r="Q54" i="6"/>
  <c r="N54" i="6"/>
  <c r="K54" i="6"/>
  <c r="H54" i="6"/>
  <c r="J53" i="6"/>
  <c r="I53" i="6"/>
  <c r="H53" i="6"/>
  <c r="J52" i="6"/>
  <c r="I52" i="6"/>
  <c r="H52" i="6"/>
  <c r="J51" i="6"/>
  <c r="I51" i="6"/>
  <c r="H51" i="6"/>
  <c r="S50" i="6"/>
  <c r="R50" i="6"/>
  <c r="Q50" i="6"/>
  <c r="P50" i="6"/>
  <c r="O50" i="6"/>
  <c r="N50" i="6"/>
  <c r="M50" i="6"/>
  <c r="L50" i="6"/>
  <c r="K50" i="6"/>
  <c r="H49" i="6"/>
  <c r="H48" i="6"/>
  <c r="H47" i="6"/>
  <c r="H46" i="6"/>
  <c r="Q45" i="6"/>
  <c r="N45" i="6"/>
  <c r="J44" i="6"/>
  <c r="I44" i="6"/>
  <c r="H44" i="6"/>
  <c r="J43" i="6"/>
  <c r="I43" i="6"/>
  <c r="H43" i="6"/>
  <c r="J42" i="6"/>
  <c r="I42" i="6"/>
  <c r="H42" i="6"/>
  <c r="P41" i="6"/>
  <c r="O41" i="6"/>
  <c r="N41" i="6"/>
  <c r="L177" i="6"/>
  <c r="L175" i="6" s="1"/>
  <c r="J177" i="6"/>
  <c r="H177" i="6"/>
  <c r="J176" i="6"/>
  <c r="I176" i="6"/>
  <c r="H176" i="6"/>
  <c r="S175" i="6"/>
  <c r="R175" i="6"/>
  <c r="Q175" i="6"/>
  <c r="P175" i="6"/>
  <c r="O175" i="6"/>
  <c r="N175" i="6"/>
  <c r="M175" i="6"/>
  <c r="K175" i="6"/>
  <c r="O131" i="6"/>
  <c r="O11" i="6" s="1"/>
  <c r="L131" i="6"/>
  <c r="L129" i="6" s="1"/>
  <c r="H131" i="6"/>
  <c r="J130" i="6"/>
  <c r="I130" i="6"/>
  <c r="H130" i="6"/>
  <c r="S129" i="6"/>
  <c r="R129" i="6"/>
  <c r="Q129" i="6"/>
  <c r="P129" i="6"/>
  <c r="N129" i="6"/>
  <c r="K129" i="6"/>
  <c r="J109" i="6"/>
  <c r="I109" i="6"/>
  <c r="H109" i="6"/>
  <c r="L108" i="6"/>
  <c r="J108" i="6"/>
  <c r="H108" i="6"/>
  <c r="J107" i="6"/>
  <c r="I107" i="6"/>
  <c r="H107" i="6"/>
  <c r="N106" i="6"/>
  <c r="K106" i="6"/>
  <c r="K73" i="6"/>
  <c r="L73" i="6"/>
  <c r="M73" i="6"/>
  <c r="N73" i="6"/>
  <c r="O73" i="6"/>
  <c r="P73" i="6"/>
  <c r="Q73" i="6"/>
  <c r="R73" i="6"/>
  <c r="S73" i="6"/>
  <c r="S18" i="6"/>
  <c r="R18" i="6"/>
  <c r="Q18" i="6"/>
  <c r="P18" i="6"/>
  <c r="O18" i="6"/>
  <c r="N18" i="6"/>
  <c r="M18" i="6"/>
  <c r="J18" i="6"/>
  <c r="I18" i="6"/>
  <c r="I108" i="6" l="1"/>
  <c r="I106" i="6" s="1"/>
  <c r="L11" i="6"/>
  <c r="M131" i="6"/>
  <c r="I131" i="6"/>
  <c r="I129" i="6" s="1"/>
  <c r="H106" i="6"/>
  <c r="H129" i="6"/>
  <c r="L106" i="6"/>
  <c r="J41" i="6"/>
  <c r="H45" i="6"/>
  <c r="H73" i="6"/>
  <c r="H41" i="6"/>
  <c r="H175" i="6"/>
  <c r="I41" i="6"/>
  <c r="I50" i="6"/>
  <c r="J73" i="6"/>
  <c r="I177" i="6"/>
  <c r="I175" i="6" s="1"/>
  <c r="J50" i="6"/>
  <c r="H50" i="6"/>
  <c r="J175" i="6"/>
  <c r="O129" i="6"/>
  <c r="I73" i="6"/>
  <c r="M129" i="6" l="1"/>
  <c r="M11" i="6"/>
  <c r="J131" i="6"/>
  <c r="J129" i="6" s="1"/>
  <c r="K6" i="6"/>
  <c r="L6" i="6"/>
  <c r="M6" i="6"/>
  <c r="N6" i="6"/>
  <c r="O6" i="6"/>
  <c r="P6" i="6"/>
  <c r="Q6" i="6"/>
  <c r="R6" i="6"/>
  <c r="S6" i="6"/>
  <c r="H113" i="6" l="1"/>
  <c r="K15" i="6" l="1"/>
  <c r="L15" i="6"/>
  <c r="M15" i="6"/>
  <c r="N15" i="6"/>
  <c r="O15" i="6"/>
  <c r="P15" i="6"/>
  <c r="Q15" i="6"/>
  <c r="R15" i="6"/>
  <c r="S15" i="6"/>
  <c r="K14" i="6"/>
  <c r="L14" i="6"/>
  <c r="M14" i="6"/>
  <c r="N14" i="6"/>
  <c r="O14" i="6"/>
  <c r="P14" i="6"/>
  <c r="Q14" i="6"/>
  <c r="R14" i="6"/>
  <c r="S14" i="6"/>
  <c r="K9" i="6"/>
  <c r="L9" i="6"/>
  <c r="M9" i="6"/>
  <c r="N9" i="6"/>
  <c r="O9" i="6"/>
  <c r="P9" i="6"/>
  <c r="Q9" i="6"/>
  <c r="R9" i="6"/>
  <c r="S9" i="6"/>
  <c r="K8" i="6"/>
  <c r="L8" i="6"/>
  <c r="M8" i="6"/>
  <c r="N8" i="6"/>
  <c r="O8" i="6"/>
  <c r="P8" i="6"/>
  <c r="Q8" i="6"/>
  <c r="R8" i="6"/>
  <c r="S8" i="6"/>
  <c r="K7" i="6"/>
  <c r="L7" i="6"/>
  <c r="M7" i="6"/>
  <c r="N7" i="6"/>
  <c r="O7" i="6"/>
  <c r="P7" i="6"/>
  <c r="Q7" i="6"/>
  <c r="R7" i="6"/>
  <c r="S7" i="6"/>
  <c r="I113" i="6"/>
  <c r="J113" i="6"/>
  <c r="I125" i="6"/>
  <c r="J125" i="6"/>
  <c r="H125" i="6"/>
  <c r="J12" i="6"/>
  <c r="I12" i="6"/>
  <c r="H12" i="6"/>
  <c r="J11" i="6"/>
  <c r="I11" i="6"/>
  <c r="H11" i="6"/>
  <c r="H7" i="6" l="1"/>
  <c r="I15" i="6"/>
  <c r="I7" i="6"/>
  <c r="H8" i="6"/>
  <c r="H15" i="6"/>
  <c r="J15" i="6"/>
  <c r="I8" i="6"/>
  <c r="J8" i="6"/>
  <c r="H9" i="6"/>
  <c r="H14" i="6"/>
  <c r="I14" i="6"/>
  <c r="H6" i="6"/>
  <c r="J14" i="6"/>
  <c r="I6" i="6"/>
  <c r="J7" i="6"/>
  <c r="J6" i="6"/>
  <c r="J9" i="6" l="1"/>
  <c r="I9" i="6"/>
  <c r="J132" i="6" l="1"/>
  <c r="J10" i="6" s="1"/>
  <c r="I132" i="6"/>
  <c r="I10" i="6" s="1"/>
  <c r="H132" i="6"/>
  <c r="H10" i="6" s="1"/>
  <c r="K5" i="6" l="1"/>
  <c r="L5" i="6" l="1"/>
  <c r="S5" i="6"/>
  <c r="M5" i="6"/>
  <c r="R5" i="6"/>
  <c r="O5" i="6"/>
  <c r="Q5" i="6"/>
  <c r="P5" i="6"/>
  <c r="N5" i="6"/>
  <c r="I5" i="6" l="1"/>
  <c r="J5" i="6"/>
  <c r="H5" i="6"/>
</calcChain>
</file>

<file path=xl/sharedStrings.xml><?xml version="1.0" encoding="utf-8"?>
<sst xmlns="http://schemas.openxmlformats.org/spreadsheetml/2006/main" count="974" uniqueCount="502">
  <si>
    <t>1.</t>
  </si>
  <si>
    <t>2.</t>
  </si>
  <si>
    <t>3.</t>
  </si>
  <si>
    <t>Сроки реализации</t>
  </si>
  <si>
    <t>2018-2019</t>
  </si>
  <si>
    <t>Реквизиты соглашения с ФОИВ</t>
  </si>
  <si>
    <t>№</t>
  </si>
  <si>
    <t>Реквизиты соглашения с ОМСУ</t>
  </si>
  <si>
    <t>Сумма контракта (тыс. руб.)</t>
  </si>
  <si>
    <t>Подрядчик</t>
  </si>
  <si>
    <t>Наименование ГРБС</t>
  </si>
  <si>
    <t>Наименование строек, объектов, мероприятий по направлению "объекты капитального строительства"</t>
  </si>
  <si>
    <t>Федеральный бюджет</t>
  </si>
  <si>
    <t>Областной бюджет</t>
  </si>
  <si>
    <t>Местные бюджеты</t>
  </si>
  <si>
    <t>Фактически выполнено работ</t>
  </si>
  <si>
    <t>Фактически профинансировано (поступило на счета ГРБС)</t>
  </si>
  <si>
    <t>Фактически профинансировано</t>
  </si>
  <si>
    <t>Срок выполнения контракта</t>
  </si>
  <si>
    <t>Фактически профинансировано (поступило в область / доведено ПОФ)</t>
  </si>
  <si>
    <t>Всего по объектам:</t>
  </si>
  <si>
    <t>Дата заключения</t>
  </si>
  <si>
    <t>Реквизиты контракта</t>
  </si>
  <si>
    <t>Информация о государственном (муниципальном) контракте</t>
  </si>
  <si>
    <t>2018-2020</t>
  </si>
  <si>
    <t>План</t>
  </si>
  <si>
    <t>ВСЕГО</t>
  </si>
  <si>
    <t>Мощность объекта</t>
  </si>
  <si>
    <t>Место расположения объекта (район/город)</t>
  </si>
  <si>
    <t xml:space="preserve">Реконструкция нежилого здания под женскую консультацию ГБУЗ АО "Свободненская больница", г. Свободный
</t>
  </si>
  <si>
    <t xml:space="preserve">Реконструкция и техническое переоснащение Дворца культуры железнодорожников, г. Свободный
</t>
  </si>
  <si>
    <t>"Физкультурно-оздоровительный комплекс с универсальным игровым залом 42 x 24 м" по адресу: Амурская область, г. Свободный</t>
  </si>
  <si>
    <t xml:space="preserve">Канализационный коллектор и водопроводные сети г. Свободный
</t>
  </si>
  <si>
    <t>Реконструкция сетей водоснабжения и водоотведения по ул. 40 лет Октября от ул. Мухина, пер. Прокатного до РЧВ, г. Свободный</t>
  </si>
  <si>
    <t>Тепловая и водопроводная сети по ул. Инженерной для комплексной застройки кварталов 39 - 40 в г. Свободный. Второй этап (от ТК-37 до ТК-198). Третий этап (от ТК-198 до ТК-10)</t>
  </si>
  <si>
    <t>Сеть водоснабжения по ул. Зейской, ул. Народной, ул. Инженерной для комплексной застройки кварталов 39 - 40 в г. Свободный</t>
  </si>
  <si>
    <t>Расширение очистных сооружений канализации в районе озера Большанка, г. Свободный Амурской области</t>
  </si>
  <si>
    <t>Реконструкция и замена водопроводных сетей в г. Свободный Амурской области</t>
  </si>
  <si>
    <t>Реконструкция и замена сетей водоотведения в г. Свободный Амурской области</t>
  </si>
  <si>
    <t xml:space="preserve">Бурение скважин на воду в г. Свободный Амурской области
</t>
  </si>
  <si>
    <t xml:space="preserve">Строительство и реконструкция общегородской коммунальной инфраструктуры г. Свободный
</t>
  </si>
  <si>
    <t>"Берегоукрепление и реконструкция набережной р. Амур, г. Благовещенск" (завершение строительства 2 пускового комплекса участка N 8 и 3 пускового комплекса участка N 9 в составе 2-го этапа строительства объекта)</t>
  </si>
  <si>
    <t>Министерство транспорта и строительства области</t>
  </si>
  <si>
    <t>Реконструкция автомобильной дороги "Благовещенск - Свободный" (км 90 + 169 - км 96 + 000)</t>
  </si>
  <si>
    <t>Строительство участковой больницы, с. Стойба Селемджинского района</t>
  </si>
  <si>
    <t>Строительство универсального футбольного поля с резиновым покрытием в с. Екатеринославка Октябрьского района</t>
  </si>
  <si>
    <t>Министерство сельского хозяйства области</t>
  </si>
  <si>
    <t xml:space="preserve"> г. Свободный</t>
  </si>
  <si>
    <t xml:space="preserve"> г. Благовещенск</t>
  </si>
  <si>
    <t>с. Стойба Селемджинского района</t>
  </si>
  <si>
    <t>с. Екатеринославка Октябрьского района</t>
  </si>
  <si>
    <t>Текущее состояние объекта</t>
  </si>
  <si>
    <t>2019-2020</t>
  </si>
  <si>
    <t>Соглашение с Минвостокразвития России от 05.07.2018 № 350-17-2018-006</t>
  </si>
  <si>
    <t>-</t>
  </si>
  <si>
    <t>528 мест</t>
  </si>
  <si>
    <t>120 мест</t>
  </si>
  <si>
    <t>Соглашение с Минсельхозом РФ  от 09.02.2018 № 082-07-2018-077</t>
  </si>
  <si>
    <t>ЗАО "Строительная компания № 1"</t>
  </si>
  <si>
    <t>60 посещений в смену</t>
  </si>
  <si>
    <t>АО "Асфальт"</t>
  </si>
  <si>
    <t>№ Ф.2018.226254</t>
  </si>
  <si>
    <t>АО "СК №1"</t>
  </si>
  <si>
    <t>№ 69</t>
  </si>
  <si>
    <t>ООО "Подрядчик"</t>
  </si>
  <si>
    <t xml:space="preserve">№ 68/2018 </t>
  </si>
  <si>
    <t>ООО "Промкотлоснаб"</t>
  </si>
  <si>
    <t>№ 123/2018</t>
  </si>
  <si>
    <t>ООО "Сервер"</t>
  </si>
  <si>
    <t xml:space="preserve"> № 66/2018</t>
  </si>
  <si>
    <t>ООО "Амур"</t>
  </si>
  <si>
    <t xml:space="preserve"> 14.06.2018</t>
  </si>
  <si>
    <t xml:space="preserve">№ 65/2018 </t>
  </si>
  <si>
    <t>№ 118/2018</t>
  </si>
  <si>
    <t>ООО "Теплосервис-Комплект"</t>
  </si>
  <si>
    <t>№ 448852</t>
  </si>
  <si>
    <t>409 посещений в день</t>
  </si>
  <si>
    <t>1600 кв.м.</t>
  </si>
  <si>
    <t>1224,8 п.м.</t>
  </si>
  <si>
    <t>№ Ф.2018.242535</t>
  </si>
  <si>
    <t>ООО "АрчСтрой"</t>
  </si>
  <si>
    <t>Строительство путепровода через Транссибирскую ж.д. в пгт Новобурейский</t>
  </si>
  <si>
    <t>2019-2021</t>
  </si>
  <si>
    <t>Селемджинский район</t>
  </si>
  <si>
    <t>г.Шимановск</t>
  </si>
  <si>
    <t>Октябрьский район</t>
  </si>
  <si>
    <t>Бурейский район</t>
  </si>
  <si>
    <t>Зейский район</t>
  </si>
  <si>
    <t>Реконструкция муниципального здания под жилые помещения (многоквартирный жилой дом)</t>
  </si>
  <si>
    <t>Константиновский район</t>
  </si>
  <si>
    <t>10 квартир</t>
  </si>
  <si>
    <t xml:space="preserve">Соглашение с администрацией г.Свободного от 16.07.2018 №130-07/с </t>
  </si>
  <si>
    <t>Соглашение с администрацией г.Свободного от 16.07.2018 №130-07/с</t>
  </si>
  <si>
    <t>2014-2018</t>
  </si>
  <si>
    <t>2016-2019</t>
  </si>
  <si>
    <t>Мазановский район</t>
  </si>
  <si>
    <t>2016-2022</t>
  </si>
  <si>
    <t>Михайловский район</t>
  </si>
  <si>
    <t>2016-2020</t>
  </si>
  <si>
    <t>2019-2022</t>
  </si>
  <si>
    <t>2014-2022</t>
  </si>
  <si>
    <t>0,275 км, 7,5 п.м. моста</t>
  </si>
  <si>
    <t>Магдагачинский район</t>
  </si>
  <si>
    <t>0,3 км, 9,0 п.м. моста</t>
  </si>
  <si>
    <t>0,3 км, 9,9 п.м. моста</t>
  </si>
  <si>
    <t>0,62 км</t>
  </si>
  <si>
    <t>0,507 км, 48,55 п.м. моста</t>
  </si>
  <si>
    <t>Реконструкция мостового перехода на км 103 автомобильной дороги "Зея - Поляковский"</t>
  </si>
  <si>
    <t>Реконструкция мостового перехода на км 51 автомобильной дороги "Зея - Золотая Гора"</t>
  </si>
  <si>
    <t>Реконструкция мостового перехода на км 57 автомобильной дороги "Зея - Золотая Гора"</t>
  </si>
  <si>
    <t>0,393 км, 24,7 п.м. моста</t>
  </si>
  <si>
    <t>2014-2020</t>
  </si>
  <si>
    <t>0,267 км</t>
  </si>
  <si>
    <t>0,8 км, 38,34 п.м. моста</t>
  </si>
  <si>
    <t>1,196 км</t>
  </si>
  <si>
    <t>0,4 км, 24,00 п.м. моста</t>
  </si>
  <si>
    <t>Реконструкция мостового перехода через р. Макча на 12 км автомобильной дороги "Зея - Тыгда"</t>
  </si>
  <si>
    <t>Реконструкция мостового перехода через р. Каменушка на 73 км автомобильной дороги "Серышево - Сапроново - Новокиевский Увал"</t>
  </si>
  <si>
    <t>Реконструкция мостового перехода через р. Завитая на 48 км автомобильной дороги "Крестовоздвиженка - Поярково - Калинино"</t>
  </si>
  <si>
    <t>Реконструкция мостового перехода на 98 км автомобильной дороги "Зея - Поляковский"</t>
  </si>
  <si>
    <t>Реконструкция мостового перехода на 121 км автомобильной дороги "Зея - Поляковский"</t>
  </si>
  <si>
    <t>Реконструкция мостового перехода на 118 км автомобильной дороги "Зея - Поляковский"</t>
  </si>
  <si>
    <t>Реконструкция мостового перехода на 5 км автомобильной дороги "Тыгда - Черняево"</t>
  </si>
  <si>
    <t>Реконструкция мостового перехода на км 157 + 534 автомобильной дороги "Введеновка - Февральск - Экимчан"</t>
  </si>
  <si>
    <t>Реконструкция мостового перехода на км 169 + 673 автомобильной дороги "Введеновка - Февральск - Экимчан"</t>
  </si>
  <si>
    <t>Реконструкция мостового перехода на км 183 + 700 автомобильной дороги "Введеновка - Февральск - Экимчан"</t>
  </si>
  <si>
    <t>Реконструкция мостового перехода через р. Б.Басманка, км 195 + 874 автомобильной дороги "Введеновка - Февральск - Экимчан"</t>
  </si>
  <si>
    <t>Реконструкция мостового перехода на км 2 + 098 автомобильной дороги "Зея - Снежногорский"</t>
  </si>
  <si>
    <t>Реконструкция мостового перехода на км 70 + 575 автомобильной дороги "Зея - Тыгда"</t>
  </si>
  <si>
    <t>Реконструкция мостового перехода на км 2 + 423 автомобильной дороги "Обход г. Шимановска"</t>
  </si>
  <si>
    <t>Реконструкция мостового перехода на км 2 + 900 автомобильной дороги "Подъезд к п. Мухинский" (Октябрьский район)</t>
  </si>
  <si>
    <t>Реконструкция мостового перехода на 36 км автомобильной дороги "Зея - Золотая Гора"</t>
  </si>
  <si>
    <t>2014-2023</t>
  </si>
  <si>
    <t>с.Крестовоздвиженка Константиновского района</t>
  </si>
  <si>
    <t>Соглашение с администрацией Екатеринославского с/с от 30.03.2018                         № 10638403-1-2018-001; Доп. соглашение от 05.09.2018                           № 10638403-1-2018-001/1</t>
  </si>
  <si>
    <t>Соглашение с администрацией Крестовоздвиженского с/с от 16.07.2018 № 2/18; Доп. соглашение от 31.07.2018 № 1</t>
  </si>
  <si>
    <t>Реконструкция районной котельной № 1, г. Свободный Амурской области</t>
  </si>
  <si>
    <t>Реконструкция сетей теплоснабжения от районной котельной № 1 в кв. 59 г. Свободный (линии Шатковского)</t>
  </si>
  <si>
    <t>ООО "Системы и сети"</t>
  </si>
  <si>
    <t xml:space="preserve"> 20.07.2018</t>
  </si>
  <si>
    <t>№ Ф.2018.346398</t>
  </si>
  <si>
    <t>МДОАУ д/с N 5, ул. Карла Маркса, 13, г. Свободный - пристройка на 6 групп</t>
  </si>
  <si>
    <t>Общая площадь - 4310 кв.м., вместимость 510 чел., в т.ч. зрительный зал 420 чел., конференц-зал 50 чел.</t>
  </si>
  <si>
    <t>477 п.м.</t>
  </si>
  <si>
    <t>839 п.м.</t>
  </si>
  <si>
    <t>10 000 м.куб./сутки (3530 м - сети канализации)</t>
  </si>
  <si>
    <t>сети теплоснабжения-2446 п.м.;      сети водоснабжения -2812 п.м.</t>
  </si>
  <si>
    <t>сети водоснабжения -2513,8 п.м.;    сети водоотведения - 1368,7 п.м.</t>
  </si>
  <si>
    <t>сети водоснабжения -2236,5 п.м.;    сети водоотведения - 4957,5 п.м.</t>
  </si>
  <si>
    <t>Соглашение с администрацией г.Благовещенск от 06.08.2018 № 131-08/с</t>
  </si>
  <si>
    <t>№ Ф.2018.355091</t>
  </si>
  <si>
    <t>№ Ф.2018.265380</t>
  </si>
  <si>
    <t>ООО "Амуравтодор"</t>
  </si>
  <si>
    <t>№ 2373</t>
  </si>
  <si>
    <t>ООО "КрайСтройПроект"</t>
  </si>
  <si>
    <t>июль 2017г.</t>
  </si>
  <si>
    <t>ПИР. Получены положительные заключения на техническую и сметную документацию.</t>
  </si>
  <si>
    <t>№ 4520</t>
  </si>
  <si>
    <t>ООО "Гипропроект"</t>
  </si>
  <si>
    <t>май 2017г.</t>
  </si>
  <si>
    <t>ПИР. ПСД в стадии разработки.</t>
  </si>
  <si>
    <t>№ 2734</t>
  </si>
  <si>
    <t>ООО "Амурземпрект"</t>
  </si>
  <si>
    <t>февраль 2018г.</t>
  </si>
  <si>
    <t>№ Ф.2018.395658</t>
  </si>
  <si>
    <t>ООО "Мостбизнестрой"</t>
  </si>
  <si>
    <t>№ Ф.2017.239442</t>
  </si>
  <si>
    <t>ООО "СМУ-22"</t>
  </si>
  <si>
    <t>№ Ф.2017.149928</t>
  </si>
  <si>
    <t>№ Ф.2017.160738</t>
  </si>
  <si>
    <t>ООО "Амуравтодорстрой"</t>
  </si>
  <si>
    <t>№ 2730</t>
  </si>
  <si>
    <t>№ 2731</t>
  </si>
  <si>
    <t>№ 2160</t>
  </si>
  <si>
    <t>0,88 км, 72,8 п.м моста</t>
  </si>
  <si>
    <t>0,72 км, 54,8 п.м. моста</t>
  </si>
  <si>
    <t>0,69 км, 48,75 п.м. моста</t>
  </si>
  <si>
    <t>Благовещенский район</t>
  </si>
  <si>
    <t>Министерство транспорта и дорожного хозяйства области</t>
  </si>
  <si>
    <t>6,19 км, 24,5  п. м моста</t>
  </si>
  <si>
    <t>Соглашения с Росавтодором от 16.04.2018 № 108-17-2018-050; от 29.03.2019 № 108-17-2019-032</t>
  </si>
  <si>
    <t>0,4 км, 72,84 п.м моста</t>
  </si>
  <si>
    <t>0,31 км, 103,1 п.м моста</t>
  </si>
  <si>
    <t>0,413 км, 24,50 п.м. моста</t>
  </si>
  <si>
    <t>0,3 км, 24,0 п.м. моста</t>
  </si>
  <si>
    <t>Имеется ПСД, разработанная в 2018г. СМР запланированы на 2021 год</t>
  </si>
  <si>
    <t>ООО "Крайстройпроект"</t>
  </si>
  <si>
    <t>№ Ф.2019.001749</t>
  </si>
  <si>
    <t>Ведутся СМР</t>
  </si>
  <si>
    <t>0,382 км,24,7 п.м. моста</t>
  </si>
  <si>
    <t>Сдан в эксплуатацию в 2018г., разрешение на вввод от 24.12.2018 № 28-000-225-2018.</t>
  </si>
  <si>
    <t>Сдан в эксплуатацию в 2018г., разрешение на вввод от 24.12.2018 № 28-000-224-2018.</t>
  </si>
  <si>
    <t>Имеется ПСД, разработанная в 2016г. 
СМР запланированы на 2023 год</t>
  </si>
  <si>
    <t>ПИР. ПСД в стадии разработки. Нарушение сроков выполнения работ</t>
  </si>
  <si>
    <t>0,673 км, 48,75 п.м. моста</t>
  </si>
  <si>
    <t>№ Ф.2019.001724</t>
  </si>
  <si>
    <t>2016-2021</t>
  </si>
  <si>
    <t>2,5 км, 120,0 п.м. моста</t>
  </si>
  <si>
    <t>№ 3253</t>
  </si>
  <si>
    <t>ООО "Хабаровскремпроект"</t>
  </si>
  <si>
    <t>Реконструкция автомобильной дороги «Благовещенск-Свободный», км 129+600 - км 135+000</t>
  </si>
  <si>
    <t>5,555 км</t>
  </si>
  <si>
    <t>Соглашение с Росавтодором  от 29.03.2019 № 108-17-2019-032</t>
  </si>
  <si>
    <t>№ Ф.2019.001626</t>
  </si>
  <si>
    <t>Выполняются СМР</t>
  </si>
  <si>
    <t xml:space="preserve">Реконструкция мостового перехода на 18 км автомобильной дороги "Зея - Снежногорский"
</t>
  </si>
  <si>
    <t>0,275 км,   8,00 п. м моста</t>
  </si>
  <si>
    <t>ПИР, торги в III квартале 2019 г.</t>
  </si>
  <si>
    <t>Реконструкция моста на 3 км автомобильной дороги "Чергали - Райгородка"</t>
  </si>
  <si>
    <t>0,4 км,            18,00 п. м моста</t>
  </si>
  <si>
    <t>Ромненский район</t>
  </si>
  <si>
    <t>2019-2023</t>
  </si>
  <si>
    <t>№ 1880</t>
  </si>
  <si>
    <t>ПИР, ПСД в стадии разработки</t>
  </si>
  <si>
    <t xml:space="preserve">Строительство мостового перехода через р. Зея в г. Благовещенск
</t>
  </si>
  <si>
    <t xml:space="preserve">9,007 км, 2022,5 п. м моста
</t>
  </si>
  <si>
    <t>г.Благовещенск</t>
  </si>
  <si>
    <t>2014-2021</t>
  </si>
  <si>
    <t>Выполнение кадастровых работ, изъятие и выкуп зем.участков</t>
  </si>
  <si>
    <t xml:space="preserve">ООО "Амурземпрект"                                   </t>
  </si>
  <si>
    <t xml:space="preserve">№ 138       
 </t>
  </si>
  <si>
    <t>№ Ф.2019.001922</t>
  </si>
  <si>
    <t>ООО "Оценка"</t>
  </si>
  <si>
    <t>Реконструкция мостового перехода через р. М.Басманка, км 199 + 671 автомобильной дороги "Введеновка - Февральск"</t>
  </si>
  <si>
    <t>0,3 км,            29,27 п. м моста</t>
  </si>
  <si>
    <t>№ 1883</t>
  </si>
  <si>
    <t>ПИР,  ПСД в стадии разработки</t>
  </si>
  <si>
    <t>Реконструкция мостового перехода на км 66 + 950 автомобильной дороги "Серышево - Сапроново - Новокиевский Увал"</t>
  </si>
  <si>
    <t>0,6 км,                      24,00 п. м моста</t>
  </si>
  <si>
    <t>№ 1759</t>
  </si>
  <si>
    <t xml:space="preserve">ООО "Амурземпрект" </t>
  </si>
  <si>
    <t xml:space="preserve">Реконструкция автомобильной дороги "Благовещенск - Свободный", км 47 + 000                                              - км 63 + 000
</t>
  </si>
  <si>
    <t>16,0 км</t>
  </si>
  <si>
    <t>2018-2022</t>
  </si>
  <si>
    <t>Реконструкция мостового перехода на км 76 + 795 автомобильной дороги "Серышево - Сапроново - Новокиевский Увал"</t>
  </si>
  <si>
    <t xml:space="preserve">0,6 км,                      24,0 п. м моста
</t>
  </si>
  <si>
    <t>№ 1756</t>
  </si>
  <si>
    <t>Строительство путепровода через Транссибирскую ж.д. с обходом           г. Завитинск и выходом на федеральную автомобильную дорогу Р-297 "Амур"</t>
  </si>
  <si>
    <t>7,0 км</t>
  </si>
  <si>
    <t>Завитинский район</t>
  </si>
  <si>
    <t xml:space="preserve">Строительство путепровода через Транссибирскую ж.д. в пгт Серышево
</t>
  </si>
  <si>
    <t>2,0 км</t>
  </si>
  <si>
    <t>Серышевский район</t>
  </si>
  <si>
    <t xml:space="preserve">Реконструкция мостового перехода на км 15 автомобильной дороги "Крестовоздвиженка - Поярково - Калинино"
</t>
  </si>
  <si>
    <t xml:space="preserve">0,578 км, 48,75 п. м моста
</t>
  </si>
  <si>
    <t>Сдан в эксплуатацию в 2018 г. Разрешение на ввод от 31.08.2018 № 28-51-3312-26-2018</t>
  </si>
  <si>
    <t>Строительство хоккейной коробки в с. Екатеринославка Октябрьского района</t>
  </si>
  <si>
    <t>50 чел. в смену</t>
  </si>
  <si>
    <t>Соглашение в администрацией Екатеринославского сельсовета от 01.10.2018 3/м</t>
  </si>
  <si>
    <t>№Ф.2018.574193</t>
  </si>
  <si>
    <t>ООО "Дружба"</t>
  </si>
  <si>
    <t>Министерство по физической культуре и спорту области</t>
  </si>
  <si>
    <t xml:space="preserve">Строительство школы на 528 мест, г. Благовещенск (корпус 2 СОШ № 22) </t>
  </si>
  <si>
    <t xml:space="preserve">Министерство образования и науки области </t>
  </si>
  <si>
    <t>г. Благовещенск</t>
  </si>
  <si>
    <t xml:space="preserve">2018-2019 </t>
  </si>
  <si>
    <t>Соглашение с администрацией г. Благовещенска от 25.03.2018 № 10701000-1-2019-003</t>
  </si>
  <si>
    <t>Договор          № 4491200</t>
  </si>
  <si>
    <t xml:space="preserve">Строительство школы на  528 мест, г. Свободный </t>
  </si>
  <si>
    <t xml:space="preserve">528 мест </t>
  </si>
  <si>
    <t xml:space="preserve">г. Свободный </t>
  </si>
  <si>
    <t>Соглашение с администрацией г. Свободный от 26.04.2019 № 10730000-1-2019-006</t>
  </si>
  <si>
    <t>577 990,1                 в т. ч. НДС 96331,7</t>
  </si>
  <si>
    <t>АО "Строительная компания № 1"</t>
  </si>
  <si>
    <t xml:space="preserve">Строительство школы на 165 мест, пгт. Экимчан </t>
  </si>
  <si>
    <t xml:space="preserve">165 мест </t>
  </si>
  <si>
    <t xml:space="preserve">пгт. Экимчан </t>
  </si>
  <si>
    <t>2020-2021</t>
  </si>
  <si>
    <t>Соглашение с Министерством Просвещения РФ от 10.02.2019 № 073-09-2019-173</t>
  </si>
  <si>
    <t xml:space="preserve">Детский сад на 170 мест,             г. Белогорск </t>
  </si>
  <si>
    <t xml:space="preserve">170 мест </t>
  </si>
  <si>
    <t xml:space="preserve">г. Белогорск </t>
  </si>
  <si>
    <t>Соглашение с администрацией г. Белогорска от 18.12.2018 № 10701000-1-2018-007</t>
  </si>
  <si>
    <t>ООО "РСК - Альянс"</t>
  </si>
  <si>
    <t>Контракт на поставку (передачу) здания детского ДОУ, № Ф.2018-607764</t>
  </si>
  <si>
    <t xml:space="preserve">Детский сад на 120 мест,              г. Благовещенск  </t>
  </si>
  <si>
    <t xml:space="preserve">120 мест </t>
  </si>
  <si>
    <t>Соглашение с администрацией г. Благовещенска от 17.12.2018 № 10611000-1-2018-004</t>
  </si>
  <si>
    <t>Договор на поставку (передачу) здания детского ДОУ № Ф.2018.561334</t>
  </si>
  <si>
    <t>АО "Строительная компания № 1" (АО "СК № 1)</t>
  </si>
  <si>
    <t>Детский сад на 120 мест,           с. Усть-Ивановка</t>
  </si>
  <si>
    <t xml:space="preserve">с. Усть-Ивановка </t>
  </si>
  <si>
    <t>Соглашение с администрацией с. Усть-Ивановка от 17.12.2018 № 10710000-1-2018-009</t>
  </si>
  <si>
    <t>ОАО "Благовещенскстрой"</t>
  </si>
  <si>
    <t>Договор на поставку (передачу) здания детского ДОУ № Ф.2018.567167</t>
  </si>
  <si>
    <t xml:space="preserve">Детский сад на 50 мест,                с. Магдагачи </t>
  </si>
  <si>
    <t xml:space="preserve">50 мест </t>
  </si>
  <si>
    <t xml:space="preserve">с. Магдагачи </t>
  </si>
  <si>
    <t>Соглашение с Министерством Просвещения РФ от 10.02.2019 № 073-09-2019-131</t>
  </si>
  <si>
    <t xml:space="preserve">Детский сад на 70 мест,              с. Екатеринославка </t>
  </si>
  <si>
    <t xml:space="preserve">70 мест </t>
  </si>
  <si>
    <t xml:space="preserve">с. Екатеринославка </t>
  </si>
  <si>
    <t>1075 кв.м.</t>
  </si>
  <si>
    <t>Строительство мини-футбольного поля по ул.Комбинат Таежный в с. Екатеринославка Октябрьского района</t>
  </si>
  <si>
    <t>Объект введен в эксплуатацию 27.11.2018</t>
  </si>
  <si>
    <t>Соглашение с Минсельхозом РФ  от 15.02.2019 № 082-07-2019-092</t>
  </si>
  <si>
    <t>Соглашение с администрацией Екатеринославского с/с от 21.03.2019                         № 10638403-1-2019-002</t>
  </si>
  <si>
    <t>№ 0123300002019000050001</t>
  </si>
  <si>
    <t>Соглашение с администрацией Крестовоздвиженского с/с от 01.02.2019 № 1/19</t>
  </si>
  <si>
    <t>№ 01-2019</t>
  </si>
  <si>
    <t>ООО "СтройКом"</t>
  </si>
  <si>
    <t>№ 115</t>
  </si>
  <si>
    <t>ООО "Фасады и кровля"</t>
  </si>
  <si>
    <t>№ 34</t>
  </si>
  <si>
    <t xml:space="preserve">Контракт с подрядной организацией ООО "Подрядчик" расторгнут 16.04.2019. </t>
  </si>
  <si>
    <t>Министерство строительства и архитектуры области, министерство здравоохранения области</t>
  </si>
  <si>
    <t>Министерство строительства и архитектуры области, министерство образования и науки области</t>
  </si>
  <si>
    <t>Министерство строительства и архитектуры области, министерство культуры и национальной политики области</t>
  </si>
  <si>
    <t>Министерство строительства и архитектуры области, министерство по физической культуре и спорту области</t>
  </si>
  <si>
    <t>Министерство строительства и архитектуры области, министерство ЖКХ области</t>
  </si>
  <si>
    <t>Министерство строительства и архитектуры области</t>
  </si>
  <si>
    <t>№ 102330000811800001</t>
  </si>
  <si>
    <t>№ 123300007919000000</t>
  </si>
  <si>
    <t>ООО СК "Содружество"</t>
  </si>
  <si>
    <t>Заключён договор на поставку (передачу) здания физкультурного - оздоровительного комплекса, создаваемого в будущем.</t>
  </si>
  <si>
    <t>№ 167</t>
  </si>
  <si>
    <t>ООО "Современные системы реновации"</t>
  </si>
  <si>
    <t>Работы на объекте завершены. Получено положительное заключение Госстройнадзора от 15.11.2018  о соответствии построенного объекта проекту и нормативным требованиям. Разрешение на ввод в эксплуатацию от 22.03.2019 № 28-301-8-2019.</t>
  </si>
  <si>
    <t>№ 62</t>
  </si>
  <si>
    <t>Работы завершены. Проведены гидравлические испытания и промывка водопровода.Положительное заключение Госстройнадзора от 25.12.2018 г. о соответствии построенного объекта проекту и нормативным требованиям. Получено разрешение на ввод объекта  в эксплуатацию от 08.02.2019 № 28-301-3-2019.</t>
  </si>
  <si>
    <t>№ 64</t>
  </si>
  <si>
    <t>5989,14 п.м. - сети водоснабжения, 1278,5 п.м. - сети водоотведения, 1763,44 п.м. - сети теплоснабжения, прирост мощности котла № 4 РК № 1 - 4 Гкал/час</t>
  </si>
  <si>
    <t>Реконструкция отделения анестезиологии и реанимации ГАУЗ АО "Амурская областная клиническая больница"</t>
  </si>
  <si>
    <t>Министерство  строительства и архитектуры области, министерство здравоохранения области</t>
  </si>
  <si>
    <t>15 коек,                   общая площадь отделения           941 кв. м</t>
  </si>
  <si>
    <t>№ 140</t>
  </si>
  <si>
    <t>ООО "Дальстрой"</t>
  </si>
  <si>
    <t xml:space="preserve">Заключён контракт на выполнение строительно-монтажных работ с подрядной организацией ООО "Дальстрой".                                                                                                                Ведутся подготовительные работы, проводятся конкурсные процедуры по приобретению  медицинского оборудования  и мебели.                                                                                                                   </t>
  </si>
  <si>
    <t>Психоневрологический интернат в с.Новый Быт Ромненского района. Спальный корпус</t>
  </si>
  <si>
    <t>2010-2019</t>
  </si>
  <si>
    <t>149-07-219-012/1 от 12.02.2019</t>
  </si>
  <si>
    <t>№83</t>
  </si>
  <si>
    <t>ООО "Мрагвал"</t>
  </si>
  <si>
    <t>53 места</t>
  </si>
  <si>
    <t>Механизм финансирования</t>
  </si>
  <si>
    <t xml:space="preserve">Государственная программа "Экономическое развитие и инновационная экономика Амурской области"
</t>
  </si>
  <si>
    <t>Государственная программа "Экономическое развитие и инновационная экономика Амурской области"</t>
  </si>
  <si>
    <t>Государственная программа "Развитие здравоохранения Амурской области"</t>
  </si>
  <si>
    <t>Государственная программа "Развитие образования Амурской области"</t>
  </si>
  <si>
    <t xml:space="preserve">Государственная программа "Развитие системы социальной защиты населения Амурской области"
</t>
  </si>
  <si>
    <t xml:space="preserve">Государственная программа "Развитие физической культуры и спорта на территории Амурской области"
</t>
  </si>
  <si>
    <t xml:space="preserve">Государственная программа "Развитие сельского хозяйства и регулирование рынков сельскохозяйственной продукции, сырья и продовольствия Амурской области"
</t>
  </si>
  <si>
    <t>Государственная программа "Развитие транспортной системы Амурской области"</t>
  </si>
  <si>
    <t>План ввода в эксплуатацию объектов капитального строительства (имеющих подтвержденные источники финансирования), реализуемых на территории Амурской области по состоянию на 01.02.2020</t>
  </si>
  <si>
    <t>Источники и объемы финансирования на 01.02.2020 г.</t>
  </si>
  <si>
    <t>Реконструкция Перского водозабора г. Свобдоный</t>
  </si>
  <si>
    <t>Министерство жилищно-коммунального хозяйства области</t>
  </si>
  <si>
    <t>Государсвтенная программа "Модернизация жилищно-коммунального комплекса, энергосбережение и повышение энергетической эффективности Амурской области"</t>
  </si>
  <si>
    <t>10 000 м3/сут</t>
  </si>
  <si>
    <t>Соглашение с Минстроем России от 14.02.2019 № 069-09-2019-228</t>
  </si>
  <si>
    <t>Соглашение с администрацие г. Свободного от 18.12.2019 № 10730000-1-2019-007</t>
  </si>
  <si>
    <t>№268</t>
  </si>
  <si>
    <t>Объект введен в эксплуатацию  09.2019</t>
  </si>
  <si>
    <t>Объект введен в эксплуатацию 09.2019</t>
  </si>
  <si>
    <t>Соглашения с Министерством Просвещения РФ от 02.08.2018 № 074-09-2018-041, от 10.02.2019 № 073-09-2019-075</t>
  </si>
  <si>
    <t xml:space="preserve">27.08.2019 получено разрешение на  ввод объекта в эксплуатацию                                          (№ 28-Ru28302000-26-2019). </t>
  </si>
  <si>
    <t xml:space="preserve">Соглашения с Министерством Просвещения РФ от 02.08.2018 № 074-09-2018-041, от 10.02.2019 № 073-09-2019-075, от 21.12.2019 № 073-09-2020-920 </t>
  </si>
  <si>
    <t>Договор                 № 0123300007919000144</t>
  </si>
  <si>
    <t>Техническая готовность объекта к настоящему времени - 16 %.</t>
  </si>
  <si>
    <t>Соглашение с администрацией Селемджинского района от 07.02.2020 № 10645000-1-2019-007</t>
  </si>
  <si>
    <t>ООО "Строй-Эксперт"разработано обоснование инвестиций на строительство объекта. 06.02.2020 получено отрицательное заключение государственной экспертизы технологического и ценового аудита. Ведется работа по корректировке обоснования инвестиций на строительство объекта.</t>
  </si>
  <si>
    <t>Строительство школы на 1500 мест в г. Благовещенск</t>
  </si>
  <si>
    <t>1500 мест</t>
  </si>
  <si>
    <t>2020-2022</t>
  </si>
  <si>
    <t xml:space="preserve">Соглашение с Министерством Просвещения РФ от 21.12.2019 № 073-09-2020-920 </t>
  </si>
  <si>
    <t>Соглашение с администрацией г. Благовещенска от 22.02.2020 № 10701000-1-2020-007</t>
  </si>
  <si>
    <t>14.02.2020 размещено извещение о проведении электронного аукциона на выполнение работ по строительству объекта.</t>
  </si>
  <si>
    <t>Строительство общеобразовательной организации на 528 мест в г. Свободный</t>
  </si>
  <si>
    <t>2022-2023</t>
  </si>
  <si>
    <t>2023*</t>
  </si>
  <si>
    <t xml:space="preserve">Соглашение с Министерством Просвещения РФ от 21.12.2019 № 073-09-2020-992 </t>
  </si>
  <si>
    <t>Соглашение с администрацией г. Свободный от 21.01.2020 № 10730000-1-2019-007</t>
  </si>
  <si>
    <t>* сумма не утверждена</t>
  </si>
  <si>
    <t>Соглашения с Министерством Просвещения РФ от 30.10.2018 № 073-17-2018-014, от 19.02.2019 № 073-09-2019-003</t>
  </si>
  <si>
    <t xml:space="preserve">26.11.2019 получено разрешение на  ввод объекта в эксплуатацию                                          (№ 28-Ru28304000-384-2019). </t>
  </si>
  <si>
    <t xml:space="preserve">05.12.2019 получено разрешение на  ввод объекта в эксплуатацию                                          (№ 28-Ru2830200051-2019). </t>
  </si>
  <si>
    <t xml:space="preserve">27.11.2019 получено разрешение на  ввод объекта в эксплуатацию                                          (№ 1022800529055-21). </t>
  </si>
  <si>
    <t>Соглашение с администрацией Магдагачинского района от 28.01.2020 № 10638000-1-2019-005</t>
  </si>
  <si>
    <t>ООО "ПромСтройПроект" 03.12.2019 получено отрицательное заключение государственной экспертизы проектной документации. Ведется работа по корректировке.</t>
  </si>
  <si>
    <t>Соглашение с администрацией Октябрьского района от 29.01.2020 № 10638000-1-2019-006</t>
  </si>
  <si>
    <t>ООО "Благпроект" 10.12.2019 получено положительное заключение государственной экспертизы проверки определения достоверности сметной стоимости. Проектная документация внесена в реестр экономически эффективной проектной документации Минстроя России (протокол от 07.02.2020 № 71-ПРМ-ОД). После определения НМЦК и выделения недостающих средств из областного бюджета будет объявлен электронный аукцион на выполнение работ по строительству объекта.</t>
  </si>
  <si>
    <t>20.12.2019 (план 01.04.2020)</t>
  </si>
  <si>
    <t xml:space="preserve">Заключён контракт с подрядной организацией ООО "Фасады и кровля" на выполнение строительно-монтажных работ.                                                                                                             Ведутся работы по: 
1. Общестроительные работы;
2. Отделочные работы;
3. Устройство вентиляции;
4. Электромонтажные работы.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</si>
  <si>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2018 году заключено 3 договора на поставку оборудования на общую сумму 53 338,02 тыс. рублей. 
В 2019 году заключено 66 госконтрактов на поставку обрудования и мебели на общую сумму 34 723,41 тыс.рублей.  </t>
  </si>
  <si>
    <t>В 2019 году заключено 55 госконтрактов по приобретению  медицинского оборудования  и мебели на общую сумму 189 619,22 тыс.рублей</t>
  </si>
  <si>
    <t>В 2019 году заключено 30 договоров на поставку мебели и обрудования на общую сумму 5 687,12 тыс.рублей. 
Разрешение на ввод объекта в эксплуатацию  № 28-301-16-2019 от 08.08.2019</t>
  </si>
  <si>
    <t xml:space="preserve">Ведутся работы по: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устройство фасада;                                                                                                                                                                                                                                                                                                                                                              -утепление перекрытия на зрительным залом;
-  отсыпка щебнем проездов перед главным входом;
- подготовка вентиляционных коробов для монтажа вентиляционной системы;
- устройство теплового контура (утепляют проёмы).                                           </t>
  </si>
  <si>
    <t>В 2019 году заключено 6 контрактов на приобретению оборудования для оснащения объекта на общую сумму 91 680,46 тыс.рублей</t>
  </si>
  <si>
    <t>Техническая готовность объекта составляет 100%. Объект введен в эксплуатацию 20.11.2019.</t>
  </si>
  <si>
    <t>5 госконтрактов</t>
  </si>
  <si>
    <t xml:space="preserve">оборудование </t>
  </si>
  <si>
    <t xml:space="preserve">3 госконтракта </t>
  </si>
  <si>
    <t xml:space="preserve">прочие работы </t>
  </si>
  <si>
    <t>81 чел./смену</t>
  </si>
  <si>
    <t>прирост мощности котла № 3 на 
3,03 Гкал/час</t>
  </si>
  <si>
    <t>Разрешение на ввод объекта в эксплуатацию № 28-301-35-2019 от 30.12.2019</t>
  </si>
  <si>
    <t>Работы по контракту выполнены</t>
  </si>
  <si>
    <t xml:space="preserve">Заключён контракт  на выполнение  работ поблагоустройству.
 Ведутся работы: 
- подготовка временного трубопровода для перекачки стоков;
- засыпка и трамбовка защитного слоя трубопровода;
- монтаж колодца;
- производится разработка траншеи
 - разработка мерзлого грунта на участке );
- производится завоз ПГС для защитного слоя трубопровода.       </t>
  </si>
  <si>
    <t xml:space="preserve">Ведутся работы:
-прокладка водопровода от пер. Прокатный до РЧВ (проложено 3 485 м);
-прокладка канализации по ул. 40 лет Октября от ул. Мухина в сторону ул. Парниковой (проложено 1 132 м);
-земляные работы;
-устройство колодцев.                                                  </t>
  </si>
  <si>
    <t>теплоснабжение - 638,7 п.м 
водоснабжение - 658,13 п.м</t>
  </si>
  <si>
    <t>Разрешение на ввод объекта объекта в эксплуатацию № 28-301-32-2019 от 23.12.2019, № 28-301-33-2019 от 23.12.2019.</t>
  </si>
  <si>
    <t>АО "Гидроэлектромонтаж"</t>
  </si>
  <si>
    <t xml:space="preserve">Ведутся работы:
- монтаж временной ВЛ 10 кВт;
- вырубка деревьев под временную ЛЭП;
- разработка котлована под здание механической очистки;
- завоз фундаментных блоков и опор освещения;
- монтаж временного ограждения строительной площадки.         </t>
  </si>
  <si>
    <t>ООО "ССР"</t>
  </si>
  <si>
    <t>Первый этап. 1. Начало работ с апреля 2020 года</t>
  </si>
  <si>
    <t xml:space="preserve">Второй, третий этапы. Технологический перерыв </t>
  </si>
  <si>
    <t>водоотведение - 1 326 п.м</t>
  </si>
  <si>
    <t>Разрешение на ввод объекта объекта в эксплуатацию № 27-301-34-2019  от 27.12.2019.</t>
  </si>
  <si>
    <t>производительность 80 м3/час</t>
  </si>
  <si>
    <t xml:space="preserve">11.07.2019 заключен госконтракт на выполнение ПСД. Устраняются замечания госэкспертизы </t>
  </si>
  <si>
    <t>Данное мероприятие включает в себя 10 объектов коммунальной инфраструктуры в г. Свободный.</t>
  </si>
  <si>
    <t>в том числе:</t>
  </si>
  <si>
    <t>водоснабжение - 293,1 п.м.</t>
  </si>
  <si>
    <t>водоснабжение- 620 м.п.                                                  водотведение-550 п.м</t>
  </si>
  <si>
    <t>тепловые сети - 366,6 м.п.</t>
  </si>
  <si>
    <t>прирост мощности котла №4  на 4 Гкал/час</t>
  </si>
  <si>
    <t>водоснабжение -728 п.м.                                               теплоснабжение-227 п.м.</t>
  </si>
  <si>
    <t>теплоснабжение 928,34 п.м</t>
  </si>
  <si>
    <t>водоснабжение -1538,7п.м.</t>
  </si>
  <si>
    <t xml:space="preserve">водоснабжение - 1 852,44 п.м </t>
  </si>
  <si>
    <t>водоснабжение 468,5 п.м.                                       теплоснабжение 468,5 п.м.</t>
  </si>
  <si>
    <t>теплоснабжение- 501,5 п.м                                                     водоснабжение -501,5 п.м</t>
  </si>
  <si>
    <t>строительство водопроводной сети по ул. Почтамтская от  ул. Шатковской до Мухина, по ул.Мухина до АТП , г. Свободный Амурская область</t>
  </si>
  <si>
    <t>реконструкция сети водоснабжения и водоотведения  по ул. Постышева г. Свободный Амурская область</t>
  </si>
  <si>
    <t>реконструкция теплотрассы по ул.Мухина от ул. Инженерной до АТП , г. Свободный Амурская область</t>
  </si>
  <si>
    <t xml:space="preserve">Реконстукция котельной № 1 (замена парового котла № 4) г. Свободный Амурская область
</t>
  </si>
  <si>
    <t>Реконструкция водопроводной сети по ул.К.Маркса от ул.Мухина до ул.Подгорная, г.Свободный</t>
  </si>
  <si>
    <t>реконструкция магистральных сетей теплоснабжения  от Районной котельной № 1 в 59 квартале г. Свободного Амурская область (линия Кручинина)</t>
  </si>
  <si>
    <t>Реконструкция водопроводной сети  по ул. Ленина от ст.Локомотив –  Мемориал победы – НС №4 , г. Свободный Амурская область</t>
  </si>
  <si>
    <t xml:space="preserve">. Реконструкция магистрального водопровода по ул. Подгорной от ул. М.Чесноковского до пер. Чехова , г. Свободный Амурская область </t>
  </si>
  <si>
    <t>"Реконструкция водопроводной, тепловой сети по ул.Комарова и пер.Пассажирский, г.Свободный Амурская область"</t>
  </si>
  <si>
    <t>"Строительство тепловой и водопроводной сети по ул.Куйбышева, ул.Большая г.Свободный Амурской области"</t>
  </si>
  <si>
    <t>ООО "Атлант"</t>
  </si>
  <si>
    <t>Разрешение на ввод объекта в эксплуатацию  № 28-301-27-2019 от 28.11.2019</t>
  </si>
  <si>
    <t>Работы предусмотренные в 2019 году выполнены. Технологический перерыв</t>
  </si>
  <si>
    <t>Начало работ по контракту с июня 2020 года</t>
  </si>
  <si>
    <t>ООО КЗ "ПромКотлоСнаб"</t>
  </si>
  <si>
    <t>В 2019 году осуществлена поставка котла.
2020 год - проведение конкурсных процедур, заключение контракта на выполнение СМР</t>
  </si>
  <si>
    <t>Работы, предусмотренные на 2019 год выполнены.  Технологический перерыв</t>
  </si>
  <si>
    <t>Согласно графика производства работ на объекте  технологический перерыв</t>
  </si>
  <si>
    <t xml:space="preserve">Ведутся работы:                                                                                                                                                                                                                                                                                                                                   -Монтаж колодцев;
-Прокладка водопровода 580 м. </t>
  </si>
  <si>
    <t xml:space="preserve">Работы предусмотренные в 2019 году выполнены. Технологический перерыв </t>
  </si>
  <si>
    <t>Разрешение на ввод объекта в эксплуатацию № 28-Ru 28302000-63-2019 от 28.12.2019, № 28-Ru 28302000-63-2019 от 28.12.2019</t>
  </si>
  <si>
    <t>Строительство 5-этажного 60-квартирного жилого дома в 359 квартале, г.Свободный Амурской области</t>
  </si>
  <si>
    <t>Министерство  строительства и архитектуры области</t>
  </si>
  <si>
    <t>Государственная программа "Обеспечение доступным и качественным жильем населения Амурской области"</t>
  </si>
  <si>
    <t>60 квартир</t>
  </si>
  <si>
    <t>г.Свободный</t>
  </si>
  <si>
    <t xml:space="preserve">15.07.2019 заключен госконтракт на выполнение ПСД. Устраняются замечания госэкспертизы </t>
  </si>
  <si>
    <t>ООО "Профессионал"</t>
  </si>
  <si>
    <t>Ведутся работы: устройство каркасов под ленточные фундаменты, монтаж опалубки, доработка основания под заливку бетоном
Заключен госконтракт на авторский надзор с ООО "КАДИ" (№ 238 от 15.11.2019)</t>
  </si>
  <si>
    <t>Пристройка к зданию областной детской консультативной поликлиники ГАУЗ АО "Амурская областная детская клиническая больница"</t>
  </si>
  <si>
    <t>Государственный контракт на выполнение СМР не заключен, планируемый срок заключения - май 2020 года</t>
  </si>
  <si>
    <t>Большой городской центр "Трибуна-холл" г.Благовещенск, Амурская область</t>
  </si>
  <si>
    <t xml:space="preserve">Государственная программа «Модернизация жилищно-коммунального комплекса, энергосбережение и повышение энергетической эффективности в Амурской области» </t>
  </si>
  <si>
    <t>11,2 га</t>
  </si>
  <si>
    <t>2020-2023</t>
  </si>
  <si>
    <t>"Берегоукрепление и реконструкция набережной р. Амур, г. Благовещенск (4-й этап строительства: 2 пусковой комплекс (участок № 10))"</t>
  </si>
  <si>
    <t>Государственная программа "Развитие водохозяйственного комплекса и охрана окружающей среды в Амурской области"</t>
  </si>
  <si>
    <t>Строительство, реконструкция и расширение систем водоснабжения и канализации в г.Благовещенске (водовод от насосной станции второго подъема водозабора «Северный» до распределительной сети города)</t>
  </si>
  <si>
    <t>11 176 м.</t>
  </si>
  <si>
    <t>г.Благовещенск, северная планировочная зона, с Садовое, п.Маховая падь</t>
  </si>
  <si>
    <t>Соглашение с администрацией г.Благовещенска от 10.10.2019 № 2</t>
  </si>
  <si>
    <t>0650</t>
  </si>
  <si>
    <t>ООО "ДСК"</t>
  </si>
  <si>
    <t>Заключен контракт на выполнение работ по
проектированию, строительству и вводу в эксплуатацию объекта капитального строительства. В настоящее время выполняются работы по разработке проекта</t>
  </si>
  <si>
    <t>№3 от 14.11.2019</t>
  </si>
  <si>
    <t>0537/2019</t>
  </si>
  <si>
    <t>ООО "Надежда"</t>
  </si>
  <si>
    <t>Исполнителем работ расчищена территория, выставлены ограждения, установлен паспорт объекта, завозится бутовый камень</t>
  </si>
  <si>
    <t>Соглашение с Минстроем России от 19.12.2019 № 069-09-2020-301</t>
  </si>
  <si>
    <t>Соглашение с Администрацией г.Благовещенска от 17.01.2020 № 10701000-1-2020-003</t>
  </si>
  <si>
    <t>В настоящее время Администрация г.Благовещенска ведет работу по инвентаризации вышеназванного объекта, а именно пересчет сметной стоимости объекта в текущий уровень цен 2020 года с учетом затрат на осуществление стройнадзора с ФБУ "Федеральный центр по сопровождению инвестиционных программ", установку камер видеонаблюдения.</t>
  </si>
  <si>
    <t xml:space="preserve">
По состоянию на 31.12.2019 ремонтно-строительные работы выполнены на 100 %</t>
  </si>
  <si>
    <t>Объект введен в эксплуатацию 20.11.2019, сложилась экономия по объекту</t>
  </si>
  <si>
    <t>Объект введен в эксплуатацию 30.10.2019, сложилась экономия по объекту</t>
  </si>
  <si>
    <t>Объект введен в эксплуатацию 22.11.2019, сложилась экономия по объекту</t>
  </si>
  <si>
    <t>Имеется ПСД, разработанная в 2017г. Планируются торги во 2 квартале 2020. Плановый ввод 2021 г.</t>
  </si>
  <si>
    <t>№ 1881</t>
  </si>
  <si>
    <t>ПСД в стадии разработки, окончание выполнения работ - 20.10.2020</t>
  </si>
  <si>
    <t>№ 1878</t>
  </si>
  <si>
    <t>Объект введен в эксплуатацию - 30.10.2019</t>
  </si>
  <si>
    <t>Ведутся СМР, срок окончания работ - 15.08.2020</t>
  </si>
  <si>
    <t>Ведутся СМР. Тех.  готовность 45,4%. Срок окончания работ по решению Арбитражного суда АО  30.10.2019.   Отстаание от графика производства работ. Письмом от 28.01.2020 № 05-199 ГРБС направлены предложения о доведении ЛБО по неисполненным обязательствам</t>
  </si>
  <si>
    <t>Ведутся СМР. Техническая готовность 37,5%, срок окончания работ - 15.08.2020</t>
  </si>
  <si>
    <t>ПСД в стадии разработки. Планируются торги во 2 квартале 2020 г. Плановый ввод - 2021 г.</t>
  </si>
  <si>
    <t>Планируются торги во 2 квартале 2020 г. Плановый ввод - 2022 г</t>
  </si>
  <si>
    <t>ПСД в стадии разработки</t>
  </si>
  <si>
    <t>№ 2446</t>
  </si>
  <si>
    <t>ООО "Амурземпроект"</t>
  </si>
  <si>
    <t>№ 2445</t>
  </si>
  <si>
    <t>37.1.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</si>
  <si>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</si>
  <si>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</si>
  <si>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</si>
  <si>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</si>
  <si>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</si>
  <si>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</si>
  <si>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</si>
  <si>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</si>
  <si>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37.10</t>
  </si>
  <si>
    <t>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</si>
</sst>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name val="Helv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/>
    <xf numFmtId="0" fontId="1" fillId="0" borderId="9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" fontId="1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6"/>
  <sheetViews>
    <sheetView tabSelected="1" view="pageBreakPreview" zoomScaleNormal="100" zoomScaleSheetLayoutView="100" workbookViewId="0">
      <selection activeCell="H80" sqref="H80"/>
    </sheetView>
  </sheetViews>
  <sheetFormatPr defaultRowHeight="15" x14ac:dyDescent="0.25"/>
  <cols>
    <col min="1" max="1" width="4.5703125" customWidth="1"/>
    <col min="2" max="2" width="28.140625" customWidth="1"/>
    <col min="3" max="3" width="16.42578125" customWidth="1"/>
    <col min="4" max="4" width="18.5703125" customWidth="1"/>
    <col min="5" max="5" width="11.42578125" customWidth="1"/>
    <col min="6" max="6" width="15.140625" customWidth="1"/>
    <col min="7" max="7" width="10.85546875" customWidth="1"/>
    <col min="8" max="8" width="13.7109375" customWidth="1"/>
    <col min="9" max="9" width="14.28515625" customWidth="1"/>
    <col min="10" max="10" width="12.28515625" customWidth="1"/>
    <col min="11" max="11" width="14" customWidth="1"/>
    <col min="12" max="12" width="19.28515625" customWidth="1"/>
    <col min="13" max="13" width="12.28515625" customWidth="1"/>
    <col min="14" max="14" width="12.85546875" customWidth="1"/>
    <col min="15" max="15" width="17.140625" customWidth="1"/>
    <col min="16" max="16" width="12.140625" customWidth="1"/>
    <col min="17" max="17" width="10.7109375" customWidth="1"/>
    <col min="18" max="19" width="12.140625" customWidth="1"/>
    <col min="20" max="20" width="17.7109375" customWidth="1"/>
    <col min="21" max="21" width="16.85546875" customWidth="1"/>
    <col min="22" max="22" width="11.42578125" customWidth="1"/>
    <col min="23" max="23" width="11" customWidth="1"/>
    <col min="24" max="24" width="10.5703125" customWidth="1"/>
    <col min="25" max="25" width="10" customWidth="1"/>
    <col min="26" max="26" width="10.7109375" customWidth="1"/>
    <col min="27" max="27" width="36.140625" customWidth="1"/>
  </cols>
  <sheetData>
    <row r="1" spans="1:27" ht="27" customHeight="1" x14ac:dyDescent="0.25">
      <c r="A1" s="114" t="s">
        <v>343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W1" s="3"/>
      <c r="X1" s="3"/>
      <c r="Y1" s="3"/>
      <c r="Z1" s="3"/>
      <c r="AA1" s="3"/>
    </row>
    <row r="2" spans="1:27" ht="56.25" customHeight="1" x14ac:dyDescent="0.25">
      <c r="A2" s="119" t="s">
        <v>6</v>
      </c>
      <c r="B2" s="119" t="s">
        <v>11</v>
      </c>
      <c r="C2" s="116" t="s">
        <v>10</v>
      </c>
      <c r="D2" s="116" t="s">
        <v>334</v>
      </c>
      <c r="E2" s="116" t="s">
        <v>27</v>
      </c>
      <c r="F2" s="116" t="s">
        <v>28</v>
      </c>
      <c r="G2" s="116" t="s">
        <v>3</v>
      </c>
      <c r="H2" s="120" t="s">
        <v>344</v>
      </c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16" t="s">
        <v>5</v>
      </c>
      <c r="U2" s="116" t="s">
        <v>7</v>
      </c>
      <c r="V2" s="119" t="s">
        <v>23</v>
      </c>
      <c r="W2" s="119"/>
      <c r="X2" s="119"/>
      <c r="Y2" s="119"/>
      <c r="Z2" s="119"/>
      <c r="AA2" s="116" t="s">
        <v>51</v>
      </c>
    </row>
    <row r="3" spans="1:27" x14ac:dyDescent="0.25">
      <c r="A3" s="119"/>
      <c r="B3" s="119"/>
      <c r="C3" s="117"/>
      <c r="D3" s="117"/>
      <c r="E3" s="117"/>
      <c r="F3" s="117"/>
      <c r="G3" s="117"/>
      <c r="H3" s="119" t="s">
        <v>26</v>
      </c>
      <c r="I3" s="119"/>
      <c r="J3" s="119"/>
      <c r="K3" s="119" t="s">
        <v>12</v>
      </c>
      <c r="L3" s="119"/>
      <c r="M3" s="119"/>
      <c r="N3" s="119" t="s">
        <v>13</v>
      </c>
      <c r="O3" s="119"/>
      <c r="P3" s="119"/>
      <c r="Q3" s="119" t="s">
        <v>14</v>
      </c>
      <c r="R3" s="119"/>
      <c r="S3" s="119"/>
      <c r="T3" s="117"/>
      <c r="U3" s="117"/>
      <c r="V3" s="119"/>
      <c r="W3" s="119"/>
      <c r="X3" s="119"/>
      <c r="Y3" s="119"/>
      <c r="Z3" s="119"/>
      <c r="AA3" s="117"/>
    </row>
    <row r="4" spans="1:27" ht="51" x14ac:dyDescent="0.25">
      <c r="A4" s="119"/>
      <c r="B4" s="119"/>
      <c r="C4" s="118"/>
      <c r="D4" s="118"/>
      <c r="E4" s="118"/>
      <c r="F4" s="118"/>
      <c r="G4" s="118"/>
      <c r="H4" s="1" t="s">
        <v>25</v>
      </c>
      <c r="I4" s="1" t="s">
        <v>17</v>
      </c>
      <c r="J4" s="1" t="s">
        <v>15</v>
      </c>
      <c r="K4" s="1" t="s">
        <v>25</v>
      </c>
      <c r="L4" s="1" t="s">
        <v>19</v>
      </c>
      <c r="M4" s="1" t="s">
        <v>15</v>
      </c>
      <c r="N4" s="1" t="s">
        <v>25</v>
      </c>
      <c r="O4" s="1" t="s">
        <v>16</v>
      </c>
      <c r="P4" s="1" t="s">
        <v>15</v>
      </c>
      <c r="Q4" s="1" t="s">
        <v>25</v>
      </c>
      <c r="R4" s="1" t="s">
        <v>17</v>
      </c>
      <c r="S4" s="1" t="s">
        <v>15</v>
      </c>
      <c r="T4" s="118"/>
      <c r="U4" s="118"/>
      <c r="V4" s="1" t="s">
        <v>21</v>
      </c>
      <c r="W4" s="1" t="s">
        <v>22</v>
      </c>
      <c r="X4" s="1" t="s">
        <v>8</v>
      </c>
      <c r="Y4" s="1" t="s">
        <v>9</v>
      </c>
      <c r="Z4" s="1" t="s">
        <v>18</v>
      </c>
      <c r="AA4" s="118"/>
    </row>
    <row r="5" spans="1:27" ht="15" customHeight="1" x14ac:dyDescent="0.25">
      <c r="A5" s="122" t="s">
        <v>20</v>
      </c>
      <c r="B5" s="123"/>
      <c r="C5" s="123"/>
      <c r="D5" s="123"/>
      <c r="E5" s="123"/>
      <c r="F5" s="124"/>
      <c r="G5" s="2" t="s">
        <v>132</v>
      </c>
      <c r="H5" s="5">
        <f>H18+H33+H36+H57+H60+H63+H73+H84+H87+H90+H93+H96+H99+H103+H106+H110+H113+H114+H117+H118+H121+H125+H126+H129+H132+H133+H137+H140+H141+H142+H175+H178+H181+H186+H191+H199+H205+H211+H216+H226+H231+H236+H241+H247+H254+H260+H266+H274+H279+H285+H292+H298+H302+H306+H311+H317+H326+H332+H337+H343+H346+H351+H356</f>
        <v>17124583.117000002</v>
      </c>
      <c r="I5" s="5">
        <f>I18+I33+I36+I57+I60+I63+I73+I84+I87+I90+I93+I96+I99+I103+I106+I110+I113+I114+I117+I118+I121+I125+I126+I129+I132+I133+I137+I140+I141+I142+I175+I178+I181+I186+I191+I199+I205+I211+I216+I226+I231+I236+I241+I247+I254+I260+I266+I274+I279+I285+I292+I298+I302+I306+I311+I317+I326+I332+I337+I343+I346+I351+I356</f>
        <v>6277609.9314699993</v>
      </c>
      <c r="J5" s="5">
        <f>J18+J33+J36+J57+J60+J63+J73+J84+J87+J90+J93+J96+J99+J103+J106+J110+J113+J114+J117+J118+J121+J125+J126+J129+J132+J133+J137+J140+J141+J142+J175+J178+J181+J186+J191+J199+J205+J211+J216+J226+J231+J236+J241+J247+J254+J260+J266+J274+J279+J285+J292+J298+J302+J306+J311+J317+J326+J332+J337+J343+J346+J351+J356</f>
        <v>5085006.8314299993</v>
      </c>
      <c r="K5" s="5">
        <f>K18+K33+K36+K57+K60+K63+K73+K84+K87+K90+K93+K96+K99+K103+K106+K110+K113+K114+K117+K118+K121+K125+K126+K129+K132+K133+K137+K140+K141+K142+K175+K178+K181+K186+K191+K199+K205+K211+K216+K226+K231+K236+K241+K247+K254+K260+K266+K274+K279+K285+K292+K298+K302+K306+K311+K317+K326+K332+K337+K343+K346+K351+K356</f>
        <v>13101446.636</v>
      </c>
      <c r="L5" s="5">
        <f>L18+L33+L36+L57+L60+L63+L73+L84+L87+L90+L93+L96+L99+L103+L106+L110+L113+L114+L117+L118+L121+L125+L126+L129+L132+L133+L137+L140+L141+L142+L175+L178+L181+L186+L191+L199+L205+L211+L216+L226+L231+L236+L241+L247+L254+L260+L266+L274+L279+L285+L292+L298+L302+L306+L311+L317+L326+L332+L337+L343+L346+L351+L356</f>
        <v>4983741.63</v>
      </c>
      <c r="M5" s="5">
        <f>M18+M33+M36+M57+M60+M63+M73+M84+M87+M90+M93+M96+M99+M103+M106+M110+M113+M114+M117+M118+M121+M125+M126+M129+M132+M133+M137+M140+M141+M142+M175+M178+M181+M186+M191+M199+M205+M211+M216+M226+M231+M236+M241+M247+M254+M260+M266+M274+M279+M285+M292+M298+M302+M306+M311+M317+M326+M332+M337+M343+M346+M351+M356</f>
        <v>3832327.1897400008</v>
      </c>
      <c r="N5" s="5">
        <f>N18+N33+N36+N57+N60+N63+N73+N84+N87+N90+N93+N96+N99+N103+N106+N110+N113+N114+N117+N118+N121+N125+N126+N129+N132+N133+N137+N140+N141+N142+N175+N178+N181+N186+N191+N199+N205+N211+N216+N226+N231+N236+N241+N247+N254+N260+N266+N274+N279+N285+N292+N298+N302+N306+N311+N317+N326+N332+N337+N343+N346+N351+N356</f>
        <v>3658522.0997199998</v>
      </c>
      <c r="O5" s="5">
        <f>O18+O33+O36+O57+O60+O63+O73+O84+O87+O90+O93+O96+O99+O103+O106+O110+O113+O114+O117+O118+O121+O125+O126+O129+O132+O133+O137+O140+O141+O142+O175+O178+O181+O186+O191+O199+O205+O211+O216+O226+O231+O236+O241+O247+O254+O260+O266+O274+O279+O285+O292+O298+O302+O306+O311+O317+O326+O332+O337+O343+O346+O351+O356</f>
        <v>1230578.9559299999</v>
      </c>
      <c r="P5" s="5">
        <f>P18+P33+P36+P57+P60+P63+P73+P84+P87+P90+P93+P96+P99+P103+P106+P110+P113+P114+P117+P118+P121+P125+P126+P129+P132+P133+P137+P140+P141+P142+P175+P178+P181+P186+P191+P199+P205+P211+P216+P226+P231+P236+P241+P247+P254+P260+P266+P274+P279+P285+P292+P298+P302+P306+P311+P317+P326+P332+P337+P343+P346+P351+P356</f>
        <v>1191257.6281499998</v>
      </c>
      <c r="Q5" s="5">
        <f>Q18+Q33+Q36+Q57+Q60+Q63+Q73+Q84+Q87+Q90+Q93+Q96+Q99+Q103+Q106+Q110+Q113+Q114+Q117+Q118+Q121+Q125+Q126+Q129+Q132+Q133+Q137+Q140+Q141+Q142+Q175+Q178+Q181+Q186+Q191+Q199+Q205+Q211+Q216+Q226+Q231+Q236+Q241+Q247+Q254+Q260+Q266+Q274+Q279+Q285+Q292+Q298+Q302+Q306+Q311+Q317+Q326+Q332+Q337+Q343+Q346+Q351+Q356</f>
        <v>364442.62437000003</v>
      </c>
      <c r="R5" s="5">
        <f>R18+R33+R36+R57+R60+R63+R73+R84+R87+R90+R93+R96+R99+R103+R106+R110+R113+R114+R117+R118+R121+R125+R126+R129+R132+R133+R137+R140+R141+R142+R175+R178+R181+R186+R191+R199+R205+R211+R216+R226+R231+R236+R241+R247+R254+R260+R266+R274+R279+R285+R292+R298+R302+R306+R311+R317+R326+R332+R337+R343+R346+R351+R356</f>
        <v>63117.564980000003</v>
      </c>
      <c r="S5" s="5">
        <f>S18+S33+S36+S57+S60+S63+S73+S84+S87+S90+S93+S96+S99+S103+S106+S110+S113+S114+S117+S118+S121+S125+S126+S129+S132+S133+S137+S140+S141+S142+S175+S178+S181+S186+S191+S199+S205+S211+S216+S226+S231+S236+S241+S247+S254+S260+S266+S274+S279+S285+S292+S298+S302+S306+S311+S317+S326+S332+S337+S343+S346+S351+S356</f>
        <v>62901.01498</v>
      </c>
      <c r="T5" s="122"/>
      <c r="U5" s="123"/>
      <c r="V5" s="123"/>
      <c r="W5" s="123"/>
      <c r="X5" s="123"/>
      <c r="Y5" s="123"/>
      <c r="Z5" s="123"/>
      <c r="AA5" s="124"/>
    </row>
    <row r="6" spans="1:27" ht="15" customHeight="1" x14ac:dyDescent="0.25">
      <c r="A6" s="125"/>
      <c r="B6" s="126"/>
      <c r="C6" s="126"/>
      <c r="D6" s="126"/>
      <c r="E6" s="126"/>
      <c r="F6" s="127"/>
      <c r="G6" s="4">
        <v>2014</v>
      </c>
      <c r="H6" s="5">
        <f>H217+H248+H255+H261+H267+H318+H357</f>
        <v>50415.112000000001</v>
      </c>
      <c r="I6" s="5">
        <f t="shared" ref="I6:S6" si="0">I217+I248+I255+I261+I267+I318+I357</f>
        <v>50415.112000000001</v>
      </c>
      <c r="J6" s="5">
        <f t="shared" si="0"/>
        <v>50415.112000000001</v>
      </c>
      <c r="K6" s="5">
        <f t="shared" si="0"/>
        <v>0</v>
      </c>
      <c r="L6" s="5">
        <f t="shared" si="0"/>
        <v>0</v>
      </c>
      <c r="M6" s="5">
        <f t="shared" si="0"/>
        <v>0</v>
      </c>
      <c r="N6" s="5">
        <f t="shared" si="0"/>
        <v>50415.112000000001</v>
      </c>
      <c r="O6" s="5">
        <f t="shared" si="0"/>
        <v>50415.112000000001</v>
      </c>
      <c r="P6" s="5">
        <f t="shared" si="0"/>
        <v>50415.112000000001</v>
      </c>
      <c r="Q6" s="5">
        <f t="shared" si="0"/>
        <v>0</v>
      </c>
      <c r="R6" s="5">
        <f t="shared" si="0"/>
        <v>0</v>
      </c>
      <c r="S6" s="5">
        <f t="shared" si="0"/>
        <v>0</v>
      </c>
      <c r="T6" s="125"/>
      <c r="U6" s="126"/>
      <c r="V6" s="126"/>
      <c r="W6" s="126"/>
      <c r="X6" s="126"/>
      <c r="Y6" s="126"/>
      <c r="Z6" s="126"/>
      <c r="AA6" s="127"/>
    </row>
    <row r="7" spans="1:27" ht="15" customHeight="1" x14ac:dyDescent="0.25">
      <c r="A7" s="125"/>
      <c r="B7" s="126"/>
      <c r="C7" s="126"/>
      <c r="D7" s="126"/>
      <c r="E7" s="126"/>
      <c r="F7" s="127"/>
      <c r="G7" s="4">
        <v>2015</v>
      </c>
      <c r="H7" s="5">
        <f>H218+H249+H256+H262+H268</f>
        <v>2681.64</v>
      </c>
      <c r="I7" s="5">
        <f t="shared" ref="I7:S7" si="1">I218+I249+I256+I262+I268</f>
        <v>2681.64</v>
      </c>
      <c r="J7" s="5">
        <f t="shared" si="1"/>
        <v>2681.64</v>
      </c>
      <c r="K7" s="5">
        <f t="shared" si="1"/>
        <v>0</v>
      </c>
      <c r="L7" s="5">
        <f t="shared" si="1"/>
        <v>0</v>
      </c>
      <c r="M7" s="5">
        <f t="shared" si="1"/>
        <v>0</v>
      </c>
      <c r="N7" s="5">
        <f t="shared" si="1"/>
        <v>2681.64</v>
      </c>
      <c r="O7" s="5">
        <f t="shared" si="1"/>
        <v>2681.64</v>
      </c>
      <c r="P7" s="5">
        <f t="shared" si="1"/>
        <v>2681.64</v>
      </c>
      <c r="Q7" s="5">
        <f t="shared" si="1"/>
        <v>0</v>
      </c>
      <c r="R7" s="5">
        <f t="shared" si="1"/>
        <v>0</v>
      </c>
      <c r="S7" s="5">
        <f t="shared" si="1"/>
        <v>0</v>
      </c>
      <c r="T7" s="125"/>
      <c r="U7" s="126"/>
      <c r="V7" s="126"/>
      <c r="W7" s="126"/>
      <c r="X7" s="126"/>
      <c r="Y7" s="126"/>
      <c r="Z7" s="126"/>
      <c r="AA7" s="127"/>
    </row>
    <row r="8" spans="1:27" ht="15" customHeight="1" x14ac:dyDescent="0.25">
      <c r="A8" s="125"/>
      <c r="B8" s="126"/>
      <c r="C8" s="126"/>
      <c r="D8" s="126"/>
      <c r="E8" s="126"/>
      <c r="F8" s="127"/>
      <c r="G8" s="4">
        <v>2016</v>
      </c>
      <c r="H8" s="5">
        <f>H182+H187+H192+H200+H206+H219+H237+H242+H250+H257+H263+H269+H275+H280+H286+H320+H359</f>
        <v>16522.624</v>
      </c>
      <c r="I8" s="5">
        <f t="shared" ref="I8:S8" si="2">I182+I187+I192+I200+I206+I219+I237+I242+I250+I257+I263+I269+I275+I280+I286+I320+I359</f>
        <v>16252.624</v>
      </c>
      <c r="J8" s="5">
        <f t="shared" si="2"/>
        <v>16252.624</v>
      </c>
      <c r="K8" s="5">
        <f t="shared" si="2"/>
        <v>270</v>
      </c>
      <c r="L8" s="5">
        <f t="shared" si="2"/>
        <v>0</v>
      </c>
      <c r="M8" s="5">
        <f t="shared" si="2"/>
        <v>0</v>
      </c>
      <c r="N8" s="5">
        <f t="shared" si="2"/>
        <v>16252.624</v>
      </c>
      <c r="O8" s="5">
        <f t="shared" si="2"/>
        <v>16252.624</v>
      </c>
      <c r="P8" s="5">
        <f t="shared" si="2"/>
        <v>16252.624</v>
      </c>
      <c r="Q8" s="5">
        <f t="shared" si="2"/>
        <v>0</v>
      </c>
      <c r="R8" s="5">
        <f t="shared" si="2"/>
        <v>0</v>
      </c>
      <c r="S8" s="5">
        <f t="shared" si="2"/>
        <v>0</v>
      </c>
      <c r="T8" s="125"/>
      <c r="U8" s="126"/>
      <c r="V8" s="126"/>
      <c r="W8" s="126"/>
      <c r="X8" s="126"/>
      <c r="Y8" s="126"/>
      <c r="Z8" s="126"/>
      <c r="AA8" s="127"/>
    </row>
    <row r="9" spans="1:27" ht="15" customHeight="1" x14ac:dyDescent="0.25">
      <c r="A9" s="125"/>
      <c r="B9" s="126"/>
      <c r="C9" s="126"/>
      <c r="D9" s="126"/>
      <c r="E9" s="126"/>
      <c r="F9" s="127"/>
      <c r="G9" s="4">
        <v>2017</v>
      </c>
      <c r="H9" s="5">
        <f>H37+H183+H188+H193+H201+H207+H220+H238+H243+H251+H258+H264+H270+H276+H281+H287+H29+H104+H321+H360</f>
        <v>113128.42799999999</v>
      </c>
      <c r="I9" s="5">
        <f>I37+I183+I188+I193+I201+I207+I220+I238+I243+I251+I258+I264+I270+I276+I281+I287+I29+I104+I321+I360</f>
        <v>113081.09699999998</v>
      </c>
      <c r="J9" s="5">
        <f>J37+J183+J188+J193+J201+J207+J220+J238+J243+J251+J258+J264+J270+J276+J281+J287+J29+J104+J321+J360</f>
        <v>113081.09699999998</v>
      </c>
      <c r="K9" s="5">
        <f>K37+K183+K188+K193+K201+K207+K220+K238+K243+K251+K258+K264+K270+K276+K281+K287+K29+K104+K321+K360</f>
        <v>0</v>
      </c>
      <c r="L9" s="5">
        <f>L37+L183+L188+L193+L201+L207+L220+L238+L243+L251+L258+L264+L270+L276+L281+L287+L29+L104+L321+L360</f>
        <v>0</v>
      </c>
      <c r="M9" s="5">
        <f>M37+M183+M188+M193+M201+M207+M220+M238+M243+M251+M258+M264+M270+M276+M281+M287+M29+M104+M321+M360</f>
        <v>0</v>
      </c>
      <c r="N9" s="5">
        <f>N37+N183+N188+N193+N201+N207+N220+N238+N243+N251+N258+N264+N270+N276+N281+N287+N29+N104+N321+N360</f>
        <v>113128.42799999999</v>
      </c>
      <c r="O9" s="5">
        <f>O37+O183+O188+O193+O201+O207+O220+O238+O243+O251+O258+O264+O270+O276+O281+O287+O29+O104+O321+O360</f>
        <v>113081.09699999998</v>
      </c>
      <c r="P9" s="5">
        <f>P37+P183+P188+P193+P201+P207+P220+P238+P243+P251+P258+P264+P270+P276+P281+P287+P29+P104+P321+P360</f>
        <v>113081.09699999998</v>
      </c>
      <c r="Q9" s="5">
        <f>Q37+Q183+Q188+Q193+Q201+Q207+Q220+Q238+Q243+Q251+Q258+Q264+Q270+Q276+Q281+Q287+Q29+Q104+Q321+Q360</f>
        <v>0</v>
      </c>
      <c r="R9" s="5">
        <f>R37+R183+R188+R193+R201+R207+R220+R238+R243+R251+R258+R264+R270+R276+R281+R287+R29+R104+R321+R360</f>
        <v>0</v>
      </c>
      <c r="S9" s="5">
        <f>S37+S183+S188+S193+S201+S207+S220+S238+S243+S251+S258+S264+S270+S276+S281+S287+S29+S104+S321+S360</f>
        <v>0</v>
      </c>
      <c r="T9" s="125"/>
      <c r="U9" s="126"/>
      <c r="V9" s="126"/>
      <c r="W9" s="126"/>
      <c r="X9" s="126"/>
      <c r="Y9" s="126"/>
      <c r="Z9" s="126"/>
      <c r="AA9" s="127"/>
    </row>
    <row r="10" spans="1:27" x14ac:dyDescent="0.25">
      <c r="A10" s="125"/>
      <c r="B10" s="126"/>
      <c r="C10" s="126"/>
      <c r="D10" s="126"/>
      <c r="E10" s="126"/>
      <c r="F10" s="127"/>
      <c r="G10" s="2">
        <v>2018</v>
      </c>
      <c r="H10" s="5">
        <f>H30+H38+H58+H78+H85+H88+H91+H100+H107+H111+H113+H116+H119+H122+H125+H130+H132+H176+H179+H184+H189+H194+H202+H208+H221+H239+H244+H252+H259+H265+H271+H277+H282+H288+H303+H322+H338+H361</f>
        <v>2182687.8110000002</v>
      </c>
      <c r="I10" s="5">
        <f>I30+I38+I58+I78+I85+I88+I91+I100+I107+I111+I113+I116+I119+I122+I125+I130+I132+I176+I179+I184+I189+I194+I202+I208+I221+I239+I244+I252+I259+I265+I271+I277+I282+I288+I303+I322+I338+I361</f>
        <v>2057060.3990000002</v>
      </c>
      <c r="J10" s="5">
        <f>J30+J38+J58+J78+J85+J88+J91+J100+J107+J111+J113+J116+J119+J122+J125+J130+J132+J176+J179+J184+J189+J194+J202+J208+J221+J239+J244+J252+J259+J265+J271+J277+J282+J288+J303+J322+J338+J361</f>
        <v>1483572.8290000001</v>
      </c>
      <c r="K10" s="5">
        <f>K30+K38+K58+K78+K85+K88+K91+K100+K107+K111+K113+K116+K119+K122+K125+K130+K132+K176+K179+K184+K189+K194+K202+K208+K221+K239+K244+K252+K259+K265+K271+K277+K282+K288+K303+K322+K338+K361</f>
        <v>1712741.6</v>
      </c>
      <c r="L10" s="5">
        <f>L30+L38+L58+L78+L85+L88+L91+L100+L107+L111+L113+L116+L119+L122+L125+L130+L132+L176+L179+L184+L189+L194+L202+L208+L221+L239+L244+L252+L259+L265+L271+L277+L282+L288+L303+L322+L338+L361</f>
        <v>1710118.08</v>
      </c>
      <c r="M10" s="5">
        <f>M30+M38+M58+M78+M85+M88+M91+M100+M107+M111+M113+M116+M119+M122+M125+M130+M132+M176+M179+M184+M189+M194+M202+M208+M221+M239+M244+M252+M259+M265+M271+M277+M282+M288+M303+M322+M338+M361</f>
        <v>1140119.42</v>
      </c>
      <c r="N10" s="5">
        <f>N30+N38+N58+N78+N85+N88+N91+N100+N107+N111+N113+N116+N119+N122+N125+N130+N132+N176+N179+N184+N189+N194+N202+N208+N221+N239+N244+N252+N259+N265+N271+N277+N282+N288+N303+N322+N338+N361</f>
        <v>445642.40400000004</v>
      </c>
      <c r="O10" s="5">
        <f>O30+O38+O58+O78+O85+O88+O91+O100+O107+O111+O113+O116+O119+O122+O125+O130+O132+O176+O179+O184+O189+O194+O202+O208+O221+O239+O244+O252+O259+O265+O271+O277+O282+O288+O303+O322+O338+O361</f>
        <v>323138.76299999998</v>
      </c>
      <c r="P10" s="5">
        <f>P30+P38+P58+P78+P85+P88+P91+P100+P107+P111+P113+P116+P119+P122+P125+P130+P132+P176+P179+P184+P189+P194+P202+P208+P221+P239+P244+P252+P259+P265+P271+P277+P282+P288+P303+P322+P338+P361</f>
        <v>319649.85299999994</v>
      </c>
      <c r="Q10" s="5">
        <f>Q30+Q38+Q58+Q78+Q85+Q88+Q91+Q100+Q107+Q111+Q113+Q116+Q119+Q122+Q125+Q130+Q132+Q176+Q179+Q184+Q189+Q194+Q202+Q208+Q221+Q239+Q244+Q252+Q259+Q265+Q271+Q277+Q282+Q288+Q303+Q322+Q338+Q361</f>
        <v>24303.796999999995</v>
      </c>
      <c r="R10" s="5">
        <f>R30+R38+R58+R78+R85+R88+R91+R100+R107+R111+R113+R116+R119+R122+R125+R130+R132+R176+R179+R184+R189+R194+R202+R208+R221+R239+R244+R252+R259+R265+R271+R277+R282+R288+R303+R322+R338+R361</f>
        <v>23803.552999999996</v>
      </c>
      <c r="S10" s="5">
        <f>S30+S38+S58+S78+S85+S88+S91+S100+S107+S111+S113+S116+S119+S122+S125+S130+S132+S176+S179+S184+S189+S194+S202+S208+S221+S239+S244+S252+S259+S265+S271+S277+S282+S288+S303+S322+S338+S361</f>
        <v>23803.552999999996</v>
      </c>
      <c r="T10" s="125"/>
      <c r="U10" s="126"/>
      <c r="V10" s="126"/>
      <c r="W10" s="126"/>
      <c r="X10" s="126"/>
      <c r="Y10" s="126"/>
      <c r="Z10" s="126"/>
      <c r="AA10" s="127"/>
    </row>
    <row r="11" spans="1:27" x14ac:dyDescent="0.25">
      <c r="A11" s="125"/>
      <c r="B11" s="126"/>
      <c r="C11" s="126"/>
      <c r="D11" s="126"/>
      <c r="E11" s="126"/>
      <c r="F11" s="127"/>
      <c r="G11" s="2">
        <v>2019</v>
      </c>
      <c r="H11" s="5">
        <f>H31+H34+H39+H59+H61+H79+H86+H89+H92+H101+H105+H108+H112+H114+H117+H120+H123+H127+H131+H134+H138+H140+H143+H177+H180+H185+H190+H195+H203+H209+H212+H222+H227+H232+H240+H245+H253+H272+H278+H283+H289+H293+H299+H304+H307+H312+H323+H327+H333+H339+H344+H347+H352+H362+H364</f>
        <v>4621375.9110000003</v>
      </c>
      <c r="I11" s="5">
        <f>I31+I34+I39+I59+I61+I79+I86+I89+I92+I101+I105+I108+I112+I114+I117+I120+I123+I127+I131+I134+I138+I140+I143+I177+I180+I185+I190+I195+I203+I209+I212+I222+I227+I232+I240+I245+I253+I272+I278+I283+I289+I293+I299+I304+I307+I312+I323+I327+I333+I339+I344+I347+I352+I362+I364</f>
        <v>4096168.5684699998</v>
      </c>
      <c r="J11" s="5">
        <f>J31+J34+J39+J59+J61+J79+J86+J89+J92+J101+J105+J108+J112+J114+J117+J120+J123+J127+J131+J134+J138+J140+J143+J177+J180+J185+J190+J195+J203+J209+J212+J222+J227+J232+J240+J245+J253+J272+J278+J283+J289+J293+J299+J304+J307+J312+J323+J327+J333+J339+J344+J347+J352+J362+J364</f>
        <v>3411156.3794299997</v>
      </c>
      <c r="K11" s="5">
        <f>K31+K34+K39+K59+K61+K79+K86+K89+K92+K101+K105+K108+K112+K114+K117+K120+K123+K127+K131+K134+K138+K140+K143+K177+K180+K185+K190+K195+K203+K209+K212+K222+K227+K232+K240+K245+K253+K272+K278+K283+K289+K293+K299+K304+K307+K312+K323+K327+K333+K339+K344+K347+K352+K362+K364</f>
        <v>3380900.6060000001</v>
      </c>
      <c r="L11" s="5">
        <f>L31+L34+L39+L59+L61+L79+L86+L89+L92+L101+L105+L108+L112+L114+L117+L120+L123+L127+L131+L134+L138+L140+L143+L177+L180+L185+L190+L195+L203+L209+L212+L222+L227+L232+L240+L245+L253+L272+L278+L283+L289+L293+L299+L304+L307+L312+L323+L327+L333+L339+L344+L347+L352+L362+L364</f>
        <v>3333476.64</v>
      </c>
      <c r="M11" s="5">
        <f>M31+M34+M39+M59+M61+M79+M86+M89+M92+M101+M105+M108+M112+M114+M117+M120+M123+M127+M131+M134+M138+M140+M143+M177+M180+M185+M190+M195+M203+M209+M212+M222+M227+M232+M240+M245+M253+M272+M278+M283+M289+M293+M299+M304+M307+M312+M323+M327+M333+M339+M344+M347+M352+M362+M364</f>
        <v>2685619.2807399998</v>
      </c>
      <c r="N11" s="5">
        <f>N31+N34+N39+N59+N61+N79+N86+N89+N92+N101+N105+N108+N112+N114+N117+N120+N123+N127+N131+N134+N138+N140+N143+N177+N180+N185+N190+N195+N203+N209+N212+N222+N227+N232+N240+N245+N253+N272+N278+N283+N289+N293+N299+N304+N307+N312+N323+N327+N333+N339+N344+N347+N352+N362+N364</f>
        <v>1199131.3287200003</v>
      </c>
      <c r="O11" s="5">
        <f>O31+O34+O39+O59+O61+O79+O86+O89+O92+O101+O105+O108+O112+O114+O117+O120+O123+O127+O131+O134+O138+O140+O143+O177+O180+O185+O190+O195+O203+O209+O212+O222+O227+O232+O240+O245+O253+O272+O278+O283+O289+O293+O299+O304+O307+O312+O323+O327+O333+O339+O344+O347+O352+O362+O364</f>
        <v>722825.66892999993</v>
      </c>
      <c r="P11" s="5">
        <f>P31+P34+P39+P59+P61+P79+P86+P89+P92+P101+P105+P108+P112+P114+P117+P120+P123+P127+P131+P134+P138+P140+P143+P177+P180+P185+P190+P195+P203+P209+P212+P222+P227+P232+P240+P245+P253+P272+P278+P283+P289+P293+P299+P304+P307+P312+P323+P327+P333+P339+P344+P347+P352+P362+P364</f>
        <v>686423.68215000001</v>
      </c>
      <c r="Q11" s="5">
        <f>Q31+Q34+Q39+Q59+Q61+Q79+Q86+Q89+Q92+Q101+Q105+Q108+Q112+Q114+Q117+Q120+Q123+Q127+Q131+Q134+Q138+Q140+Q143+Q177+Q180+Q185+Q190+Q195+Q203+Q209+Q212+Q222+Q227+Q232+Q240+Q245+Q253+Q272+Q278+Q283+Q289+Q293+Q299+Q304+Q307+Q312+Q323+Q327+Q333+Q339+Q344+Q347+Q352+Q362+Q364</f>
        <v>41343.963370000005</v>
      </c>
      <c r="R11" s="5">
        <f>R31+R34+R39+R59+R61+R79+R86+R89+R92+R101+R105+R108+R112+R114+R117+R120+R123+R127+R131+R134+R138+R140+R143+R177+R180+R185+R190+R195+R203+R209+R212+R222+R227+R232+R240+R245+R253+R272+R278+R283+R289+R293+R299+R304+R307+R312+R323+R327+R333+R339+R344+R347+R352+R362+R364</f>
        <v>39866.254979999998</v>
      </c>
      <c r="S11" s="5">
        <f>S31+S34+S39+S59+S61+S79+S86+S89+S92+S101+S105+S108+S112+S114+S117+S120+S123+S127+S131+S134+S138+S140+S143+S177+S180+S185+S190+S195+S203+S209+S212+S222+S227+S232+S240+S245+S253+S272+S278+S283+S289+S293+S299+S304+S307+S312+S323+S327+S333+S339+S344+S347+S352+S362+S364</f>
        <v>39113.414980000001</v>
      </c>
      <c r="T11" s="125"/>
      <c r="U11" s="126"/>
      <c r="V11" s="126"/>
      <c r="W11" s="126"/>
      <c r="X11" s="126"/>
      <c r="Y11" s="126"/>
      <c r="Z11" s="126"/>
      <c r="AA11" s="127"/>
    </row>
    <row r="12" spans="1:27" x14ac:dyDescent="0.25">
      <c r="A12" s="125"/>
      <c r="B12" s="126"/>
      <c r="C12" s="126"/>
      <c r="D12" s="126"/>
      <c r="E12" s="126"/>
      <c r="F12" s="127"/>
      <c r="G12" s="4">
        <v>2020</v>
      </c>
      <c r="H12" s="5">
        <f>H35+H40+H62+H64+H94+H97+H102+H109+H124+H128+H135+H139+H141+H144+H196+H204+H210+H213+H223+H228+H233+H246+H273+H290+H294+H300+H305+H308+H313+H324+H328+H334+H340+H345+H348+H353+H365</f>
        <v>3604225.6069999998</v>
      </c>
      <c r="I12" s="5">
        <f>I35+I40+I62+I64+I94+I97+I102+I109+I124+I128+I135+I139+I141+I144+I196+I204+I210+I213+I223+I228+I233+I246+I273+I290+I294+I300+I305+I308+I313+I324+I328+I334+I340+I345+I348+I353+I365</f>
        <v>7232.0119999999997</v>
      </c>
      <c r="J12" s="5">
        <f>J35+J40+J62+J64+J94+J97+J102+J109+J124+J128+J135+J139+J141+J144+J196+J204+J210+J213+J223+J228+J233+J246+J273+J290+J294+J300+J305+J308+J313+J324+J328+J334+J340+J345+J348+J353+J365</f>
        <v>7838.6109999999999</v>
      </c>
      <c r="K12" s="5">
        <f>K35+K40+K62+K64+K94+K97+K102+K109+K124+K128+K135+K139+K141+K144+K196+K204+K210+K213+K223+K228+K233+K246+K273+K290+K294+K300+K305+K308+K313+K324+K328+K334+K340+K345+K348+K353+K365</f>
        <v>2624702.83</v>
      </c>
      <c r="L12" s="5">
        <f>L35+L40+L62+L64+L94+L97+L102+L109+L124+L128+L135+L139+L141+L144+L196+L204+L210+L213+L223+L228+L233+L246+L273+L290+L294+L300+L305+L308+L313+L324+L328+L334+L340+L345+L348+L353+L365</f>
        <v>2745.02</v>
      </c>
      <c r="M12" s="5">
        <f>M35+M40+M62+M64+M94+M97+M102+M109+M124+M128+M135+M139+M141+M144+M196+M204+M210+M213+M223+M228+M233+M246+M273+M290+M294+M300+M305+M308+M313+M324+M328+M334+M340+M345+M348+M353+M365</f>
        <v>6588.4889999999996</v>
      </c>
      <c r="N12" s="5">
        <f>N35+N40+N62+N64+N94+N97+N102+N109+N124+N128+N135+N139+N141+N144+N196+N204+N210+N213+N223+N228+N233+N246+N273+N290+N294+N300+N305+N308+N313+N324+N328+N334+N340+N345+N348+N353+N365</f>
        <v>897916.10300000012</v>
      </c>
      <c r="O12" s="5">
        <f>O35+O40+O62+O64+O94+O97+O102+O109+O124+O128+O135+O139+O141+O144+O196+O204+O210+O213+O223+O228+O233+O246+O273+O290+O294+O300+O305+O308+O313+O324+O328+O334+O340+O345+O348+O353+O365</f>
        <v>4270.442</v>
      </c>
      <c r="P12" s="5">
        <f>P35+P40+P62+P64+P94+P97+P102+P109+P124+P128+P135+P139+P141+P144+P196+P204+P210+P213+P223+P228+P233+P246+P273+P290+P294+P300+P305+P308+P313+P324+P328+P334+P340+P345+P348+P353+P365</f>
        <v>2900.9009999999998</v>
      </c>
      <c r="Q12" s="5">
        <f>Q35+Q40+Q62+Q64+Q94+Q97+Q102+Q109+Q124+Q128+Q135+Q139+Q141+Q144+Q196+Q204+Q210+Q213+Q223+Q228+Q233+Q246+Q273+Q290+Q294+Q300+Q305+Q308+Q313+Q324+Q328+Q334+Q340+Q345+Q348+Q353+Q365</f>
        <v>81606.693999999989</v>
      </c>
      <c r="R12" s="5">
        <f>R35+R40+R62+R64+R94+R97+R102+R109+R124+R128+R135+R139+R141+R144+R196+R204+R210+R213+R223+R228+R233+R246+R273+R290+R294+R300+R305+R308+R313+R324+R328+R334+R340+R345+R348+R353+R365</f>
        <v>216.55</v>
      </c>
      <c r="S12" s="5">
        <f>S35+S40+S62+S64+S94+S97+S102+S109+S124+S128+S135+S139+S141+S144+S196+S204+S210+S213+S223+S228+S233+S246+S273+S290+S294+S300+S305+S308+S313+S324+S328+S334+S340+S345+S348+S353+S365</f>
        <v>0</v>
      </c>
      <c r="T12" s="125"/>
      <c r="U12" s="126"/>
      <c r="V12" s="126"/>
      <c r="W12" s="126"/>
      <c r="X12" s="126"/>
      <c r="Y12" s="126"/>
      <c r="Z12" s="126"/>
      <c r="AA12" s="127"/>
    </row>
    <row r="13" spans="1:27" x14ac:dyDescent="0.25">
      <c r="A13" s="125"/>
      <c r="B13" s="126"/>
      <c r="C13" s="126"/>
      <c r="D13" s="126"/>
      <c r="E13" s="126"/>
      <c r="F13" s="127"/>
      <c r="G13" s="4">
        <v>2021</v>
      </c>
      <c r="H13" s="5">
        <f>H197+H214+H224+H229+H234+H291+H301+H65+H95+H98+H295+H309+H314+H325+H329+H335+H341+H349+H354+H366</f>
        <v>6066252.1860000007</v>
      </c>
      <c r="I13" s="5">
        <f>I197+I214+I224+I229+I234+I291+I301+I65+I95+I98+I295+I309+I314+I325+I329+I335+I341+I349+I354+I366</f>
        <v>0</v>
      </c>
      <c r="J13" s="5">
        <f>J197+J214+J224+J229+J234+J291+J301+J65+J95+J98+J295+J309+J314+J325+J329+J335+J341+J349+J354+J366</f>
        <v>0</v>
      </c>
      <c r="K13" s="5">
        <f>K197+K214+K224+K229+K234+K291+K301+K65+K95+K98+K295+K309+K314+K325+K329+K335+K341+K349+K354+K366</f>
        <v>5712195.7000000002</v>
      </c>
      <c r="L13" s="5">
        <f>L197+L214+L224+L229+L234+L291+L301+L65+L95+L98+L295+L309+L314+L325+L329+L335+L341+L349+L354+L366</f>
        <v>0</v>
      </c>
      <c r="M13" s="5">
        <f>M197+M214+M224+M229+M234+M291+M301+M65+M95+M98+M295+M309+M314+M325+M329+M335+M341+M349+M354+M366</f>
        <v>0</v>
      </c>
      <c r="N13" s="5">
        <f>N197+N214+N224+N229+N234+N291+N301+N65+N95+N98+N295+N309+N314+N325+N329+N335+N341+N349+N354+N366</f>
        <v>343075.42499999999</v>
      </c>
      <c r="O13" s="5">
        <f>O197+O214+O224+O229+O234+O291+O301+O65+O95+O98+O295+O309+O314+O325+O329+O335+O341+O349+O354+O366</f>
        <v>0</v>
      </c>
      <c r="P13" s="5">
        <f>P197+P214+P224+P229+P234+P291+P301+P65+P95+P98+P295+P309+P314+P325+P329+P335+P341+P349+P354+P366</f>
        <v>0</v>
      </c>
      <c r="Q13" s="5">
        <f>Q197+Q214+Q224+Q229+Q234+Q291+Q301+Q65+Q95+Q98+Q295+Q309+Q314+Q325+Q329+Q335+Q341+Q349+Q354+Q366</f>
        <v>10981.059000000001</v>
      </c>
      <c r="R13" s="5">
        <f>R197+R214+R224+R229+R234+R291+R301+R65+R95+R98+R295+R309+R314+R325+R329+R335+R341+R349+R354+R366</f>
        <v>0</v>
      </c>
      <c r="S13" s="5">
        <f>S197+S214+S224+S229+S234+S291+S301+S65+S95+S98+S295+S309+S314+S325+S329+S335+S341+S349+S354+S366</f>
        <v>0</v>
      </c>
      <c r="T13" s="125"/>
      <c r="U13" s="126"/>
      <c r="V13" s="126"/>
      <c r="W13" s="126"/>
      <c r="X13" s="126"/>
      <c r="Y13" s="126"/>
      <c r="Z13" s="126"/>
      <c r="AA13" s="127"/>
    </row>
    <row r="14" spans="1:27" x14ac:dyDescent="0.25">
      <c r="A14" s="125"/>
      <c r="B14" s="126"/>
      <c r="C14" s="126"/>
      <c r="D14" s="126"/>
      <c r="E14" s="126"/>
      <c r="F14" s="127"/>
      <c r="G14" s="4">
        <v>2022</v>
      </c>
      <c r="H14" s="5">
        <f>H198+H215+H225+H230+H235+H296+H310+H315+H330+H336+H342+H350+H355</f>
        <v>304803.598</v>
      </c>
      <c r="I14" s="5">
        <f t="shared" ref="I14:S14" si="3">I198+I215+I225+I230+I235+I296+I310+I315+I330+I336+I342+I350+I355</f>
        <v>0</v>
      </c>
      <c r="J14" s="5">
        <f t="shared" si="3"/>
        <v>0</v>
      </c>
      <c r="K14" s="5">
        <f t="shared" si="3"/>
        <v>0</v>
      </c>
      <c r="L14" s="5">
        <f t="shared" si="3"/>
        <v>0</v>
      </c>
      <c r="M14" s="5">
        <f t="shared" si="3"/>
        <v>0</v>
      </c>
      <c r="N14" s="5">
        <f t="shared" si="3"/>
        <v>304803.598</v>
      </c>
      <c r="O14" s="5">
        <f t="shared" si="3"/>
        <v>0</v>
      </c>
      <c r="P14" s="5">
        <f t="shared" si="3"/>
        <v>0</v>
      </c>
      <c r="Q14" s="5">
        <f t="shared" si="3"/>
        <v>0</v>
      </c>
      <c r="R14" s="5">
        <f t="shared" si="3"/>
        <v>0</v>
      </c>
      <c r="S14" s="5">
        <f t="shared" si="3"/>
        <v>0</v>
      </c>
      <c r="T14" s="125"/>
      <c r="U14" s="126"/>
      <c r="V14" s="126"/>
      <c r="W14" s="126"/>
      <c r="X14" s="126"/>
      <c r="Y14" s="126"/>
      <c r="Z14" s="126"/>
      <c r="AA14" s="127"/>
    </row>
    <row r="15" spans="1:27" x14ac:dyDescent="0.25">
      <c r="A15" s="125"/>
      <c r="B15" s="126"/>
      <c r="C15" s="126"/>
      <c r="D15" s="126"/>
      <c r="E15" s="126"/>
      <c r="F15" s="127"/>
      <c r="G15" s="1">
        <v>2023</v>
      </c>
      <c r="H15" s="5">
        <f>H297+H316+H331</f>
        <v>219582.96400000001</v>
      </c>
      <c r="I15" s="5">
        <f t="shared" ref="I15:S15" si="4">I297+I316+I331</f>
        <v>0</v>
      </c>
      <c r="J15" s="5">
        <f t="shared" si="4"/>
        <v>0</v>
      </c>
      <c r="K15" s="5">
        <f t="shared" si="4"/>
        <v>0</v>
      </c>
      <c r="L15" s="5">
        <f t="shared" si="4"/>
        <v>0</v>
      </c>
      <c r="M15" s="5">
        <f t="shared" si="4"/>
        <v>0</v>
      </c>
      <c r="N15" s="5">
        <f t="shared" si="4"/>
        <v>219582.96400000001</v>
      </c>
      <c r="O15" s="5">
        <f t="shared" si="4"/>
        <v>0</v>
      </c>
      <c r="P15" s="5">
        <f t="shared" si="4"/>
        <v>0</v>
      </c>
      <c r="Q15" s="5">
        <f t="shared" si="4"/>
        <v>0</v>
      </c>
      <c r="R15" s="5">
        <f t="shared" si="4"/>
        <v>0</v>
      </c>
      <c r="S15" s="5">
        <f t="shared" si="4"/>
        <v>0</v>
      </c>
      <c r="T15" s="125"/>
      <c r="U15" s="126"/>
      <c r="V15" s="126"/>
      <c r="W15" s="126"/>
      <c r="X15" s="126"/>
      <c r="Y15" s="126"/>
      <c r="Z15" s="126"/>
      <c r="AA15" s="127"/>
    </row>
    <row r="16" spans="1:27" x14ac:dyDescent="0.25">
      <c r="A16" s="125"/>
      <c r="B16" s="126"/>
      <c r="C16" s="126"/>
      <c r="D16" s="126"/>
      <c r="E16" s="126"/>
      <c r="F16" s="127"/>
      <c r="G16" s="8">
        <v>2024</v>
      </c>
      <c r="H16" s="9">
        <v>0</v>
      </c>
      <c r="I16" s="5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25"/>
      <c r="U16" s="126"/>
      <c r="V16" s="126"/>
      <c r="W16" s="126"/>
      <c r="X16" s="126"/>
      <c r="Y16" s="126"/>
      <c r="Z16" s="126"/>
      <c r="AA16" s="127"/>
    </row>
    <row r="17" spans="1:27" x14ac:dyDescent="0.25">
      <c r="A17" s="128"/>
      <c r="B17" s="129"/>
      <c r="C17" s="129"/>
      <c r="D17" s="129"/>
      <c r="E17" s="129"/>
      <c r="F17" s="130"/>
      <c r="G17" s="8">
        <v>2025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28"/>
      <c r="U17" s="129"/>
      <c r="V17" s="129"/>
      <c r="W17" s="129"/>
      <c r="X17" s="129"/>
      <c r="Y17" s="129"/>
      <c r="Z17" s="129"/>
      <c r="AA17" s="130"/>
    </row>
    <row r="18" spans="1:27" s="17" customFormat="1" ht="51.75" customHeight="1" x14ac:dyDescent="0.25">
      <c r="A18" s="54" t="s">
        <v>0</v>
      </c>
      <c r="B18" s="54" t="s">
        <v>29</v>
      </c>
      <c r="C18" s="54" t="s">
        <v>305</v>
      </c>
      <c r="D18" s="54" t="s">
        <v>335</v>
      </c>
      <c r="E18" s="54" t="s">
        <v>76</v>
      </c>
      <c r="F18" s="54" t="s">
        <v>47</v>
      </c>
      <c r="G18" s="54" t="s">
        <v>501</v>
      </c>
      <c r="H18" s="58">
        <f>H29+H30+H31+H32</f>
        <v>332346.33299999998</v>
      </c>
      <c r="I18" s="58">
        <f>SUM(I29:I32)</f>
        <v>234771.61300000001</v>
      </c>
      <c r="J18" s="58">
        <f>SUM(J29:J32)</f>
        <v>216301.92300000001</v>
      </c>
      <c r="K18" s="58">
        <f>K30+K31+K29+K32</f>
        <v>228936.91</v>
      </c>
      <c r="L18" s="58">
        <f>L30+L31+L29+L32</f>
        <v>228936.91</v>
      </c>
      <c r="M18" s="58">
        <f t="shared" ref="M18:S18" si="5">SUM(M29:M32)</f>
        <v>210467.22</v>
      </c>
      <c r="N18" s="58">
        <f t="shared" si="5"/>
        <v>103409.423</v>
      </c>
      <c r="O18" s="58">
        <f t="shared" si="5"/>
        <v>5834.7</v>
      </c>
      <c r="P18" s="58">
        <f t="shared" si="5"/>
        <v>5834.7029999999995</v>
      </c>
      <c r="Q18" s="58">
        <f t="shared" si="5"/>
        <v>0</v>
      </c>
      <c r="R18" s="58">
        <f t="shared" si="5"/>
        <v>0</v>
      </c>
      <c r="S18" s="58">
        <f t="shared" si="5"/>
        <v>0</v>
      </c>
      <c r="T18" s="54" t="s">
        <v>53</v>
      </c>
      <c r="U18" s="54" t="s">
        <v>54</v>
      </c>
      <c r="V18" s="15">
        <v>43290</v>
      </c>
      <c r="W18" s="14" t="s">
        <v>63</v>
      </c>
      <c r="X18" s="16">
        <v>146304.791</v>
      </c>
      <c r="Y18" s="14" t="s">
        <v>64</v>
      </c>
      <c r="Z18" s="15">
        <v>43616</v>
      </c>
      <c r="AA18" s="14" t="s">
        <v>304</v>
      </c>
    </row>
    <row r="19" spans="1:27" s="17" customFormat="1" ht="114" customHeight="1" x14ac:dyDescent="0.25">
      <c r="A19" s="55"/>
      <c r="B19" s="55"/>
      <c r="C19" s="55"/>
      <c r="D19" s="55"/>
      <c r="E19" s="55"/>
      <c r="F19" s="55"/>
      <c r="G19" s="55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5"/>
      <c r="U19" s="55"/>
      <c r="V19" s="15">
        <v>43662</v>
      </c>
      <c r="W19" s="14" t="s">
        <v>301</v>
      </c>
      <c r="X19" s="6">
        <v>144592.98000000001</v>
      </c>
      <c r="Y19" s="14" t="s">
        <v>302</v>
      </c>
      <c r="Z19" s="15" t="s">
        <v>381</v>
      </c>
      <c r="AA19" s="14" t="s">
        <v>382</v>
      </c>
    </row>
    <row r="20" spans="1:27" s="17" customFormat="1" ht="9.75" customHeight="1" x14ac:dyDescent="0.25">
      <c r="A20" s="55"/>
      <c r="B20" s="55"/>
      <c r="C20" s="55"/>
      <c r="D20" s="55"/>
      <c r="E20" s="55"/>
      <c r="F20" s="55"/>
      <c r="G20" s="55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5"/>
      <c r="U20" s="55"/>
      <c r="V20" s="65" t="s">
        <v>54</v>
      </c>
      <c r="W20" s="54" t="s">
        <v>54</v>
      </c>
      <c r="X20" s="58" t="s">
        <v>54</v>
      </c>
      <c r="Y20" s="54" t="s">
        <v>54</v>
      </c>
      <c r="Z20" s="65" t="s">
        <v>54</v>
      </c>
      <c r="AA20" s="54" t="s">
        <v>383</v>
      </c>
    </row>
    <row r="21" spans="1:27" s="17" customFormat="1" ht="9.75" customHeight="1" x14ac:dyDescent="0.25">
      <c r="A21" s="55"/>
      <c r="B21" s="55"/>
      <c r="C21" s="55"/>
      <c r="D21" s="55"/>
      <c r="E21" s="55"/>
      <c r="F21" s="55"/>
      <c r="G21" s="55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5"/>
      <c r="U21" s="55"/>
      <c r="V21" s="71"/>
      <c r="W21" s="55"/>
      <c r="X21" s="59"/>
      <c r="Y21" s="55"/>
      <c r="Z21" s="71"/>
      <c r="AA21" s="55"/>
    </row>
    <row r="22" spans="1:27" s="17" customFormat="1" ht="4.5" customHeight="1" x14ac:dyDescent="0.25">
      <c r="A22" s="55"/>
      <c r="B22" s="55"/>
      <c r="C22" s="55"/>
      <c r="D22" s="55"/>
      <c r="E22" s="55"/>
      <c r="F22" s="55"/>
      <c r="G22" s="55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5"/>
      <c r="U22" s="55"/>
      <c r="V22" s="71"/>
      <c r="W22" s="55"/>
      <c r="X22" s="59"/>
      <c r="Y22" s="55"/>
      <c r="Z22" s="71"/>
      <c r="AA22" s="55"/>
    </row>
    <row r="23" spans="1:27" s="17" customFormat="1" ht="8.25" customHeight="1" x14ac:dyDescent="0.25">
      <c r="A23" s="55"/>
      <c r="B23" s="55"/>
      <c r="C23" s="55"/>
      <c r="D23" s="55"/>
      <c r="E23" s="55"/>
      <c r="F23" s="55"/>
      <c r="G23" s="55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5"/>
      <c r="U23" s="55"/>
      <c r="V23" s="71"/>
      <c r="W23" s="55"/>
      <c r="X23" s="59"/>
      <c r="Y23" s="55"/>
      <c r="Z23" s="71"/>
      <c r="AA23" s="55"/>
    </row>
    <row r="24" spans="1:27" s="17" customFormat="1" ht="9.75" customHeight="1" x14ac:dyDescent="0.25">
      <c r="A24" s="55"/>
      <c r="B24" s="55"/>
      <c r="C24" s="55"/>
      <c r="D24" s="55"/>
      <c r="E24" s="55"/>
      <c r="F24" s="55"/>
      <c r="G24" s="55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5"/>
      <c r="U24" s="55"/>
      <c r="V24" s="71"/>
      <c r="W24" s="55"/>
      <c r="X24" s="59"/>
      <c r="Y24" s="55"/>
      <c r="Z24" s="71"/>
      <c r="AA24" s="55"/>
    </row>
    <row r="25" spans="1:27" s="17" customFormat="1" ht="11.25" customHeight="1" x14ac:dyDescent="0.25">
      <c r="A25" s="55"/>
      <c r="B25" s="55"/>
      <c r="C25" s="55"/>
      <c r="D25" s="55"/>
      <c r="E25" s="55"/>
      <c r="F25" s="55"/>
      <c r="G25" s="55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5"/>
      <c r="U25" s="55"/>
      <c r="V25" s="71"/>
      <c r="W25" s="55"/>
      <c r="X25" s="59"/>
      <c r="Y25" s="55"/>
      <c r="Z25" s="71"/>
      <c r="AA25" s="55"/>
    </row>
    <row r="26" spans="1:27" s="17" customFormat="1" ht="9.75" customHeight="1" x14ac:dyDescent="0.25">
      <c r="A26" s="55"/>
      <c r="B26" s="55"/>
      <c r="C26" s="55"/>
      <c r="D26" s="55"/>
      <c r="E26" s="55"/>
      <c r="F26" s="55"/>
      <c r="G26" s="55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5"/>
      <c r="U26" s="55"/>
      <c r="V26" s="71"/>
      <c r="W26" s="55"/>
      <c r="X26" s="59"/>
      <c r="Y26" s="55"/>
      <c r="Z26" s="71"/>
      <c r="AA26" s="55"/>
    </row>
    <row r="27" spans="1:27" s="17" customFormat="1" ht="8.25" customHeight="1" x14ac:dyDescent="0.25">
      <c r="A27" s="55"/>
      <c r="B27" s="55"/>
      <c r="C27" s="55"/>
      <c r="D27" s="55"/>
      <c r="E27" s="55"/>
      <c r="F27" s="55"/>
      <c r="G27" s="55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5"/>
      <c r="U27" s="55"/>
      <c r="V27" s="71"/>
      <c r="W27" s="55"/>
      <c r="X27" s="59"/>
      <c r="Y27" s="55"/>
      <c r="Z27" s="71"/>
      <c r="AA27" s="55"/>
    </row>
    <row r="28" spans="1:27" s="17" customFormat="1" ht="12" customHeight="1" x14ac:dyDescent="0.25">
      <c r="A28" s="55"/>
      <c r="B28" s="55"/>
      <c r="C28" s="55"/>
      <c r="D28" s="55"/>
      <c r="E28" s="55"/>
      <c r="F28" s="55"/>
      <c r="G28" s="56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55"/>
      <c r="U28" s="55"/>
      <c r="V28" s="71"/>
      <c r="W28" s="55"/>
      <c r="X28" s="59"/>
      <c r="Y28" s="55"/>
      <c r="Z28" s="71"/>
      <c r="AA28" s="55"/>
    </row>
    <row r="29" spans="1:27" s="17" customFormat="1" ht="14.25" customHeight="1" x14ac:dyDescent="0.25">
      <c r="A29" s="55"/>
      <c r="B29" s="55"/>
      <c r="C29" s="55"/>
      <c r="D29" s="55"/>
      <c r="E29" s="55"/>
      <c r="F29" s="55"/>
      <c r="G29" s="14">
        <v>2017</v>
      </c>
      <c r="H29" s="6">
        <v>5363.34</v>
      </c>
      <c r="I29" s="6">
        <v>5363.34</v>
      </c>
      <c r="J29" s="6">
        <v>5363.34</v>
      </c>
      <c r="K29" s="6">
        <v>0</v>
      </c>
      <c r="L29" s="6">
        <v>0</v>
      </c>
      <c r="M29" s="6">
        <v>0</v>
      </c>
      <c r="N29" s="6">
        <v>5363.34</v>
      </c>
      <c r="O29" s="6">
        <v>5363.34</v>
      </c>
      <c r="P29" s="6">
        <v>5363.34</v>
      </c>
      <c r="Q29" s="6">
        <v>0</v>
      </c>
      <c r="R29" s="6">
        <v>0</v>
      </c>
      <c r="S29" s="6">
        <v>0</v>
      </c>
      <c r="T29" s="55"/>
      <c r="U29" s="55"/>
      <c r="V29" s="71"/>
      <c r="W29" s="55"/>
      <c r="X29" s="59"/>
      <c r="Y29" s="55"/>
      <c r="Z29" s="71"/>
      <c r="AA29" s="55"/>
    </row>
    <row r="30" spans="1:27" s="17" customFormat="1" x14ac:dyDescent="0.25">
      <c r="A30" s="55"/>
      <c r="B30" s="55"/>
      <c r="C30" s="55"/>
      <c r="D30" s="55"/>
      <c r="E30" s="55"/>
      <c r="F30" s="55"/>
      <c r="G30" s="14">
        <v>2018</v>
      </c>
      <c r="H30" s="6">
        <v>81538.25</v>
      </c>
      <c r="I30" s="6">
        <v>81538.25</v>
      </c>
      <c r="J30" s="6">
        <v>81470.7</v>
      </c>
      <c r="K30" s="6">
        <v>81372.31</v>
      </c>
      <c r="L30" s="6">
        <v>81372.31</v>
      </c>
      <c r="M30" s="6">
        <v>81304.759999999995</v>
      </c>
      <c r="N30" s="6">
        <v>165.94</v>
      </c>
      <c r="O30" s="6">
        <v>165.94</v>
      </c>
      <c r="P30" s="6">
        <v>165.94</v>
      </c>
      <c r="Q30" s="6">
        <v>0</v>
      </c>
      <c r="R30" s="6">
        <v>0</v>
      </c>
      <c r="S30" s="6">
        <v>0</v>
      </c>
      <c r="T30" s="55"/>
      <c r="U30" s="55"/>
      <c r="V30" s="71"/>
      <c r="W30" s="55"/>
      <c r="X30" s="59"/>
      <c r="Y30" s="55"/>
      <c r="Z30" s="71"/>
      <c r="AA30" s="55"/>
    </row>
    <row r="31" spans="1:27" s="17" customFormat="1" x14ac:dyDescent="0.25">
      <c r="A31" s="55"/>
      <c r="B31" s="55"/>
      <c r="C31" s="55"/>
      <c r="D31" s="55"/>
      <c r="E31" s="55"/>
      <c r="F31" s="55"/>
      <c r="G31" s="14">
        <v>2019</v>
      </c>
      <c r="H31" s="6">
        <v>215444.74300000002</v>
      </c>
      <c r="I31" s="6">
        <v>147870.02300000002</v>
      </c>
      <c r="J31" s="6">
        <v>129467.883</v>
      </c>
      <c r="K31" s="6">
        <v>147564.6</v>
      </c>
      <c r="L31" s="6">
        <v>147564.6</v>
      </c>
      <c r="M31" s="6">
        <v>129162.46</v>
      </c>
      <c r="N31" s="6">
        <v>67880.142999999996</v>
      </c>
      <c r="O31" s="6">
        <v>305.42</v>
      </c>
      <c r="P31" s="6">
        <v>305.423</v>
      </c>
      <c r="Q31" s="6">
        <v>0</v>
      </c>
      <c r="R31" s="6">
        <v>0</v>
      </c>
      <c r="S31" s="6">
        <v>0</v>
      </c>
      <c r="T31" s="55"/>
      <c r="U31" s="55"/>
      <c r="V31" s="71"/>
      <c r="W31" s="55"/>
      <c r="X31" s="59"/>
      <c r="Y31" s="55"/>
      <c r="Z31" s="71"/>
      <c r="AA31" s="55"/>
    </row>
    <row r="32" spans="1:27" s="17" customFormat="1" x14ac:dyDescent="0.25">
      <c r="A32" s="56"/>
      <c r="B32" s="56"/>
      <c r="C32" s="56"/>
      <c r="D32" s="56"/>
      <c r="E32" s="56"/>
      <c r="F32" s="56"/>
      <c r="G32" s="14">
        <v>2020</v>
      </c>
      <c r="H32" s="6">
        <v>30000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30000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56"/>
      <c r="U32" s="56"/>
      <c r="V32" s="72"/>
      <c r="W32" s="56"/>
      <c r="X32" s="60"/>
      <c r="Y32" s="56"/>
      <c r="Z32" s="72"/>
      <c r="AA32" s="56"/>
    </row>
    <row r="33" spans="1:27" s="19" customFormat="1" ht="96.75" customHeight="1" x14ac:dyDescent="0.25">
      <c r="A33" s="54" t="s">
        <v>1</v>
      </c>
      <c r="B33" s="54" t="s">
        <v>322</v>
      </c>
      <c r="C33" s="54" t="s">
        <v>323</v>
      </c>
      <c r="D33" s="54" t="s">
        <v>336</v>
      </c>
      <c r="E33" s="54" t="s">
        <v>324</v>
      </c>
      <c r="F33" s="54" t="s">
        <v>254</v>
      </c>
      <c r="G33" s="14" t="s">
        <v>52</v>
      </c>
      <c r="H33" s="6">
        <v>294549.11</v>
      </c>
      <c r="I33" s="6">
        <v>275889.09999999998</v>
      </c>
      <c r="J33" s="6">
        <v>185587.46</v>
      </c>
      <c r="K33" s="6">
        <v>275889.09999999998</v>
      </c>
      <c r="L33" s="18">
        <v>275889.09999999998</v>
      </c>
      <c r="M33" s="18">
        <v>187238.239</v>
      </c>
      <c r="N33" s="18">
        <v>18660.009999999998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57" t="s">
        <v>53</v>
      </c>
      <c r="U33" s="54" t="s">
        <v>54</v>
      </c>
      <c r="V33" s="15">
        <v>43698</v>
      </c>
      <c r="W33" s="14" t="s">
        <v>325</v>
      </c>
      <c r="X33" s="6">
        <v>86986.81</v>
      </c>
      <c r="Y33" s="14" t="s">
        <v>326</v>
      </c>
      <c r="Z33" s="15">
        <v>43982</v>
      </c>
      <c r="AA33" s="14" t="s">
        <v>327</v>
      </c>
    </row>
    <row r="34" spans="1:27" s="19" customFormat="1" x14ac:dyDescent="0.25">
      <c r="A34" s="55"/>
      <c r="B34" s="55"/>
      <c r="C34" s="55"/>
      <c r="D34" s="55"/>
      <c r="E34" s="55"/>
      <c r="F34" s="55"/>
      <c r="G34" s="14">
        <v>2019</v>
      </c>
      <c r="H34" s="6">
        <v>275889.09999999998</v>
      </c>
      <c r="I34" s="6">
        <v>275889.09999999998</v>
      </c>
      <c r="J34" s="6">
        <v>185587.46</v>
      </c>
      <c r="K34" s="6">
        <v>275889.09999999998</v>
      </c>
      <c r="L34" s="18">
        <v>275889.09999999998</v>
      </c>
      <c r="M34" s="18">
        <v>185587.46</v>
      </c>
      <c r="N34" s="6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57"/>
      <c r="U34" s="55"/>
      <c r="V34" s="109" t="s">
        <v>54</v>
      </c>
      <c r="W34" s="109" t="s">
        <v>54</v>
      </c>
      <c r="X34" s="109" t="s">
        <v>54</v>
      </c>
      <c r="Y34" s="109" t="s">
        <v>54</v>
      </c>
      <c r="Z34" s="109" t="s">
        <v>54</v>
      </c>
      <c r="AA34" s="54" t="s">
        <v>384</v>
      </c>
    </row>
    <row r="35" spans="1:27" s="19" customFormat="1" ht="46.5" customHeight="1" x14ac:dyDescent="0.25">
      <c r="A35" s="56"/>
      <c r="B35" s="56"/>
      <c r="C35" s="56"/>
      <c r="D35" s="56"/>
      <c r="E35" s="56"/>
      <c r="F35" s="56"/>
      <c r="G35" s="14">
        <v>2020</v>
      </c>
      <c r="H35" s="6">
        <v>18660.009999999998</v>
      </c>
      <c r="I35" s="6">
        <v>0</v>
      </c>
      <c r="J35" s="6">
        <v>0</v>
      </c>
      <c r="K35" s="6">
        <v>0</v>
      </c>
      <c r="L35" s="18">
        <v>0</v>
      </c>
      <c r="M35" s="18">
        <v>1650.779</v>
      </c>
      <c r="N35" s="6">
        <v>18660.009999999998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57"/>
      <c r="U35" s="56"/>
      <c r="V35" s="110"/>
      <c r="W35" s="110"/>
      <c r="X35" s="110"/>
      <c r="Y35" s="110"/>
      <c r="Z35" s="110"/>
      <c r="AA35" s="56"/>
    </row>
    <row r="36" spans="1:27" s="17" customFormat="1" ht="15" customHeight="1" x14ac:dyDescent="0.25">
      <c r="A36" s="54" t="s">
        <v>2</v>
      </c>
      <c r="B36" s="54" t="s">
        <v>44</v>
      </c>
      <c r="C36" s="54" t="s">
        <v>310</v>
      </c>
      <c r="D36" s="54" t="s">
        <v>337</v>
      </c>
      <c r="E36" s="54" t="s">
        <v>59</v>
      </c>
      <c r="F36" s="54" t="s">
        <v>49</v>
      </c>
      <c r="G36" s="27" t="s">
        <v>501</v>
      </c>
      <c r="H36" s="28">
        <f t="shared" ref="H36:J40" si="6">K36+N36+Q36</f>
        <v>244587.21899999998</v>
      </c>
      <c r="I36" s="28">
        <f t="shared" si="6"/>
        <v>14867.71747</v>
      </c>
      <c r="J36" s="28">
        <f t="shared" si="6"/>
        <v>7847.2103999999999</v>
      </c>
      <c r="K36" s="28">
        <f t="shared" ref="K36:S36" si="7">SUM(K37:K40)</f>
        <v>0</v>
      </c>
      <c r="L36" s="28">
        <f t="shared" si="7"/>
        <v>0</v>
      </c>
      <c r="M36" s="28">
        <f t="shared" si="7"/>
        <v>0</v>
      </c>
      <c r="N36" s="28">
        <f t="shared" si="7"/>
        <v>244587.21899999998</v>
      </c>
      <c r="O36" s="28">
        <f t="shared" si="7"/>
        <v>14867.71747</v>
      </c>
      <c r="P36" s="28">
        <f t="shared" si="7"/>
        <v>7847.2103999999999</v>
      </c>
      <c r="Q36" s="28">
        <f t="shared" si="7"/>
        <v>0</v>
      </c>
      <c r="R36" s="28">
        <f t="shared" si="7"/>
        <v>0</v>
      </c>
      <c r="S36" s="28">
        <f t="shared" si="7"/>
        <v>0</v>
      </c>
      <c r="T36" s="57" t="s">
        <v>54</v>
      </c>
      <c r="U36" s="57" t="s">
        <v>54</v>
      </c>
      <c r="V36" s="66">
        <v>43758</v>
      </c>
      <c r="W36" s="57">
        <v>171</v>
      </c>
      <c r="X36" s="131">
        <v>125657.09</v>
      </c>
      <c r="Y36" s="57" t="s">
        <v>449</v>
      </c>
      <c r="Z36" s="66">
        <v>43769</v>
      </c>
      <c r="AA36" s="57" t="s">
        <v>450</v>
      </c>
    </row>
    <row r="37" spans="1:27" s="17" customFormat="1" x14ac:dyDescent="0.25">
      <c r="A37" s="55"/>
      <c r="B37" s="55"/>
      <c r="C37" s="55"/>
      <c r="D37" s="55"/>
      <c r="E37" s="55"/>
      <c r="F37" s="55"/>
      <c r="G37" s="27">
        <v>2017</v>
      </c>
      <c r="H37" s="22">
        <f t="shared" si="6"/>
        <v>1233.51</v>
      </c>
      <c r="I37" s="22">
        <f t="shared" si="6"/>
        <v>1233.51</v>
      </c>
      <c r="J37" s="22">
        <f t="shared" si="6"/>
        <v>1233.51</v>
      </c>
      <c r="K37" s="22">
        <v>0</v>
      </c>
      <c r="L37" s="22">
        <v>0</v>
      </c>
      <c r="M37" s="22">
        <v>0</v>
      </c>
      <c r="N37" s="22">
        <v>1233.51</v>
      </c>
      <c r="O37" s="22">
        <v>1233.51</v>
      </c>
      <c r="P37" s="22">
        <v>1233.51</v>
      </c>
      <c r="Q37" s="22">
        <v>0</v>
      </c>
      <c r="R37" s="22">
        <v>0</v>
      </c>
      <c r="S37" s="22">
        <v>0</v>
      </c>
      <c r="T37" s="57"/>
      <c r="U37" s="57"/>
      <c r="V37" s="57"/>
      <c r="W37" s="57"/>
      <c r="X37" s="131"/>
      <c r="Y37" s="57"/>
      <c r="Z37" s="57"/>
      <c r="AA37" s="57"/>
    </row>
    <row r="38" spans="1:27" s="17" customFormat="1" x14ac:dyDescent="0.25">
      <c r="A38" s="55"/>
      <c r="B38" s="55"/>
      <c r="C38" s="55"/>
      <c r="D38" s="55"/>
      <c r="E38" s="55"/>
      <c r="F38" s="55"/>
      <c r="G38" s="27">
        <v>2018</v>
      </c>
      <c r="H38" s="22">
        <f t="shared" si="6"/>
        <v>2517</v>
      </c>
      <c r="I38" s="22">
        <f t="shared" si="6"/>
        <v>195.99</v>
      </c>
      <c r="J38" s="22">
        <f t="shared" si="6"/>
        <v>195.99</v>
      </c>
      <c r="K38" s="22">
        <v>0</v>
      </c>
      <c r="L38" s="22">
        <v>0</v>
      </c>
      <c r="M38" s="22">
        <v>0</v>
      </c>
      <c r="N38" s="22">
        <v>2517</v>
      </c>
      <c r="O38" s="22">
        <v>195.99</v>
      </c>
      <c r="P38" s="22">
        <v>195.99</v>
      </c>
      <c r="Q38" s="22">
        <v>0</v>
      </c>
      <c r="R38" s="22">
        <v>0</v>
      </c>
      <c r="S38" s="22">
        <v>0</v>
      </c>
      <c r="T38" s="57"/>
      <c r="U38" s="57"/>
      <c r="V38" s="57"/>
      <c r="W38" s="57"/>
      <c r="X38" s="131"/>
      <c r="Y38" s="57"/>
      <c r="Z38" s="57"/>
      <c r="AA38" s="57"/>
    </row>
    <row r="39" spans="1:27" s="17" customFormat="1" x14ac:dyDescent="0.25">
      <c r="A39" s="55"/>
      <c r="B39" s="55"/>
      <c r="C39" s="55"/>
      <c r="D39" s="55"/>
      <c r="E39" s="55"/>
      <c r="F39" s="55"/>
      <c r="G39" s="27">
        <v>2019</v>
      </c>
      <c r="H39" s="22">
        <f t="shared" si="6"/>
        <v>22320.708999999999</v>
      </c>
      <c r="I39" s="22">
        <f t="shared" si="6"/>
        <v>13438.21747</v>
      </c>
      <c r="J39" s="22">
        <f t="shared" si="6"/>
        <v>6417.7103999999999</v>
      </c>
      <c r="K39" s="22">
        <v>0</v>
      </c>
      <c r="L39" s="22">
        <v>0</v>
      </c>
      <c r="M39" s="22">
        <v>0</v>
      </c>
      <c r="N39" s="22">
        <v>22320.708999999999</v>
      </c>
      <c r="O39" s="22">
        <v>13438.21747</v>
      </c>
      <c r="P39" s="22">
        <v>6417.7103999999999</v>
      </c>
      <c r="Q39" s="22">
        <v>0</v>
      </c>
      <c r="R39" s="22">
        <v>0</v>
      </c>
      <c r="S39" s="22">
        <v>0</v>
      </c>
      <c r="T39" s="57"/>
      <c r="U39" s="57"/>
      <c r="V39" s="57"/>
      <c r="W39" s="57"/>
      <c r="X39" s="131"/>
      <c r="Y39" s="57"/>
      <c r="Z39" s="57"/>
      <c r="AA39" s="57"/>
    </row>
    <row r="40" spans="1:27" s="17" customFormat="1" x14ac:dyDescent="0.25">
      <c r="A40" s="55"/>
      <c r="B40" s="55"/>
      <c r="C40" s="55"/>
      <c r="D40" s="55"/>
      <c r="E40" s="55"/>
      <c r="F40" s="55"/>
      <c r="G40" s="27">
        <v>2020</v>
      </c>
      <c r="H40" s="24">
        <f t="shared" si="6"/>
        <v>218516</v>
      </c>
      <c r="I40" s="24">
        <f t="shared" si="6"/>
        <v>0</v>
      </c>
      <c r="J40" s="24">
        <f t="shared" si="6"/>
        <v>0</v>
      </c>
      <c r="K40" s="24">
        <v>0</v>
      </c>
      <c r="L40" s="24">
        <v>0</v>
      </c>
      <c r="M40" s="24">
        <v>0</v>
      </c>
      <c r="N40" s="24">
        <v>218516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57"/>
      <c r="U40" s="57"/>
      <c r="V40" s="57"/>
      <c r="W40" s="57"/>
      <c r="X40" s="131"/>
      <c r="Y40" s="57"/>
      <c r="Z40" s="57"/>
      <c r="AA40" s="57"/>
    </row>
    <row r="41" spans="1:27" s="17" customFormat="1" ht="25.5" customHeight="1" x14ac:dyDescent="0.25">
      <c r="A41" s="54">
        <v>4</v>
      </c>
      <c r="B41" s="109" t="s">
        <v>451</v>
      </c>
      <c r="C41" s="109" t="s">
        <v>310</v>
      </c>
      <c r="D41" s="109" t="s">
        <v>337</v>
      </c>
      <c r="E41" s="109" t="s">
        <v>54</v>
      </c>
      <c r="F41" s="109" t="s">
        <v>254</v>
      </c>
      <c r="G41" s="21" t="s">
        <v>24</v>
      </c>
      <c r="H41" s="22">
        <f t="shared" ref="H41:I41" si="8">SUM(H42:H44)</f>
        <v>23038.489999999998</v>
      </c>
      <c r="I41" s="22">
        <f t="shared" si="8"/>
        <v>784.71499999999992</v>
      </c>
      <c r="J41" s="22">
        <f>SUM(J42:J44)</f>
        <v>784.71499999999992</v>
      </c>
      <c r="K41" s="22">
        <v>0</v>
      </c>
      <c r="L41" s="22">
        <v>0</v>
      </c>
      <c r="M41" s="22">
        <v>0</v>
      </c>
      <c r="N41" s="22">
        <f>N42+N43+N44</f>
        <v>23038.489999999998</v>
      </c>
      <c r="O41" s="22">
        <f>O42+O43</f>
        <v>784.71499999999992</v>
      </c>
      <c r="P41" s="22">
        <f>P42+P43+P44</f>
        <v>784.71499999999992</v>
      </c>
      <c r="Q41" s="22">
        <v>0</v>
      </c>
      <c r="R41" s="22">
        <v>0</v>
      </c>
      <c r="S41" s="22">
        <v>0</v>
      </c>
      <c r="T41" s="109" t="s">
        <v>54</v>
      </c>
      <c r="U41" s="109" t="s">
        <v>54</v>
      </c>
      <c r="V41" s="109" t="s">
        <v>54</v>
      </c>
      <c r="W41" s="109" t="s">
        <v>54</v>
      </c>
      <c r="X41" s="109" t="s">
        <v>54</v>
      </c>
      <c r="Y41" s="109" t="s">
        <v>54</v>
      </c>
      <c r="Z41" s="109" t="s">
        <v>54</v>
      </c>
      <c r="AA41" s="109" t="s">
        <v>452</v>
      </c>
    </row>
    <row r="42" spans="1:27" s="17" customFormat="1" ht="20.25" customHeight="1" x14ac:dyDescent="0.25">
      <c r="A42" s="55"/>
      <c r="B42" s="111"/>
      <c r="C42" s="111"/>
      <c r="D42" s="111"/>
      <c r="E42" s="111"/>
      <c r="F42" s="111"/>
      <c r="G42" s="21">
        <v>2018</v>
      </c>
      <c r="H42" s="22">
        <f t="shared" ref="H42:J44" si="9">K42+N42+Q42</f>
        <v>877.67100000000005</v>
      </c>
      <c r="I42" s="22">
        <f t="shared" si="9"/>
        <v>637.56399999999996</v>
      </c>
      <c r="J42" s="22">
        <f t="shared" si="9"/>
        <v>637.56399999999996</v>
      </c>
      <c r="K42" s="22">
        <v>0</v>
      </c>
      <c r="L42" s="22">
        <v>0</v>
      </c>
      <c r="M42" s="22">
        <v>0</v>
      </c>
      <c r="N42" s="22">
        <v>877.67100000000005</v>
      </c>
      <c r="O42" s="22">
        <v>637.56399999999996</v>
      </c>
      <c r="P42" s="22">
        <v>637.56399999999996</v>
      </c>
      <c r="Q42" s="22">
        <v>0</v>
      </c>
      <c r="R42" s="22">
        <v>0</v>
      </c>
      <c r="S42" s="22">
        <v>0</v>
      </c>
      <c r="T42" s="111"/>
      <c r="U42" s="111"/>
      <c r="V42" s="111"/>
      <c r="W42" s="111"/>
      <c r="X42" s="111"/>
      <c r="Y42" s="111"/>
      <c r="Z42" s="111"/>
      <c r="AA42" s="111"/>
    </row>
    <row r="43" spans="1:27" s="17" customFormat="1" ht="21" customHeight="1" x14ac:dyDescent="0.25">
      <c r="A43" s="55"/>
      <c r="B43" s="111"/>
      <c r="C43" s="111"/>
      <c r="D43" s="111"/>
      <c r="E43" s="111"/>
      <c r="F43" s="111"/>
      <c r="G43" s="21">
        <v>2019</v>
      </c>
      <c r="H43" s="22">
        <f t="shared" si="9"/>
        <v>1178.9849999999999</v>
      </c>
      <c r="I43" s="22">
        <f t="shared" si="9"/>
        <v>147.15100000000001</v>
      </c>
      <c r="J43" s="22">
        <f t="shared" si="9"/>
        <v>147.15100000000001</v>
      </c>
      <c r="K43" s="22">
        <v>0</v>
      </c>
      <c r="L43" s="22">
        <v>0</v>
      </c>
      <c r="M43" s="22">
        <v>0</v>
      </c>
      <c r="N43" s="22">
        <v>1178.9849999999999</v>
      </c>
      <c r="O43" s="22">
        <v>147.15100000000001</v>
      </c>
      <c r="P43" s="22">
        <v>147.15100000000001</v>
      </c>
      <c r="Q43" s="22">
        <v>0</v>
      </c>
      <c r="R43" s="22">
        <v>0</v>
      </c>
      <c r="S43" s="22">
        <v>0</v>
      </c>
      <c r="T43" s="111"/>
      <c r="U43" s="111"/>
      <c r="V43" s="111"/>
      <c r="W43" s="111"/>
      <c r="X43" s="111"/>
      <c r="Y43" s="111"/>
      <c r="Z43" s="111"/>
      <c r="AA43" s="111"/>
    </row>
    <row r="44" spans="1:27" s="17" customFormat="1" ht="21.75" customHeight="1" x14ac:dyDescent="0.25">
      <c r="A44" s="55"/>
      <c r="B44" s="111"/>
      <c r="C44" s="111"/>
      <c r="D44" s="111"/>
      <c r="E44" s="111"/>
      <c r="F44" s="111"/>
      <c r="G44" s="21">
        <v>2020</v>
      </c>
      <c r="H44" s="22">
        <f t="shared" si="9"/>
        <v>20981.833999999999</v>
      </c>
      <c r="I44" s="22">
        <f t="shared" si="9"/>
        <v>0</v>
      </c>
      <c r="J44" s="22">
        <f t="shared" si="9"/>
        <v>0</v>
      </c>
      <c r="K44" s="22">
        <v>0</v>
      </c>
      <c r="L44" s="22">
        <v>0</v>
      </c>
      <c r="M44" s="22">
        <v>0</v>
      </c>
      <c r="N44" s="22">
        <v>20981.833999999999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111"/>
      <c r="U44" s="111"/>
      <c r="V44" s="111"/>
      <c r="W44" s="111"/>
      <c r="X44" s="111"/>
      <c r="Y44" s="111"/>
      <c r="Z44" s="111"/>
      <c r="AA44" s="111"/>
    </row>
    <row r="45" spans="1:27" s="17" customFormat="1" ht="21.75" customHeight="1" x14ac:dyDescent="0.25">
      <c r="A45" s="54">
        <v>5</v>
      </c>
      <c r="B45" s="104" t="s">
        <v>453</v>
      </c>
      <c r="C45" s="104" t="s">
        <v>310</v>
      </c>
      <c r="D45" s="104" t="s">
        <v>454</v>
      </c>
      <c r="E45" s="140" t="s">
        <v>455</v>
      </c>
      <c r="F45" s="140" t="s">
        <v>216</v>
      </c>
      <c r="G45" s="21" t="s">
        <v>456</v>
      </c>
      <c r="H45" s="23">
        <f>H46+H47+H48+H49</f>
        <v>2151450.2400000002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f>N46+N47+N48+N49</f>
        <v>2022363.22</v>
      </c>
      <c r="O45" s="23">
        <v>0</v>
      </c>
      <c r="P45" s="23">
        <v>0</v>
      </c>
      <c r="Q45" s="23">
        <f>Q46+Q47+Q48+Q49</f>
        <v>129087.02</v>
      </c>
      <c r="R45" s="23">
        <v>0</v>
      </c>
      <c r="S45" s="23">
        <v>0</v>
      </c>
      <c r="T45" s="140" t="s">
        <v>54</v>
      </c>
      <c r="U45" s="104" t="s">
        <v>462</v>
      </c>
      <c r="V45" s="144">
        <v>43840</v>
      </c>
      <c r="W45" s="145" t="s">
        <v>463</v>
      </c>
      <c r="X45" s="146">
        <v>2151450.2599999998</v>
      </c>
      <c r="Y45" s="140" t="s">
        <v>464</v>
      </c>
      <c r="Z45" s="144">
        <v>45107</v>
      </c>
      <c r="AA45" s="104" t="s">
        <v>465</v>
      </c>
    </row>
    <row r="46" spans="1:27" s="17" customFormat="1" ht="21.75" customHeight="1" x14ac:dyDescent="0.25">
      <c r="A46" s="55"/>
      <c r="B46" s="104"/>
      <c r="C46" s="104"/>
      <c r="D46" s="104"/>
      <c r="E46" s="140"/>
      <c r="F46" s="140"/>
      <c r="G46" s="21">
        <v>2020</v>
      </c>
      <c r="H46" s="23">
        <f>N46+Q46</f>
        <v>419148.94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2">
        <v>394000</v>
      </c>
      <c r="O46" s="23">
        <v>0</v>
      </c>
      <c r="P46" s="23">
        <v>0</v>
      </c>
      <c r="Q46" s="22">
        <v>25148.94</v>
      </c>
      <c r="R46" s="23">
        <v>0</v>
      </c>
      <c r="S46" s="23">
        <v>0</v>
      </c>
      <c r="T46" s="140"/>
      <c r="U46" s="104"/>
      <c r="V46" s="144"/>
      <c r="W46" s="145"/>
      <c r="X46" s="146"/>
      <c r="Y46" s="140"/>
      <c r="Z46" s="140"/>
      <c r="AA46" s="104"/>
    </row>
    <row r="47" spans="1:27" s="17" customFormat="1" ht="21.75" customHeight="1" x14ac:dyDescent="0.25">
      <c r="A47" s="55"/>
      <c r="B47" s="104"/>
      <c r="C47" s="104"/>
      <c r="D47" s="104"/>
      <c r="E47" s="140"/>
      <c r="F47" s="140"/>
      <c r="G47" s="21">
        <v>2021</v>
      </c>
      <c r="H47" s="23">
        <f t="shared" ref="H47:H49" si="10">N47+Q47</f>
        <v>300000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2">
        <v>282000</v>
      </c>
      <c r="O47" s="23">
        <v>0</v>
      </c>
      <c r="P47" s="23">
        <v>0</v>
      </c>
      <c r="Q47" s="22">
        <v>18000</v>
      </c>
      <c r="R47" s="23">
        <v>0</v>
      </c>
      <c r="S47" s="23">
        <v>0</v>
      </c>
      <c r="T47" s="140"/>
      <c r="U47" s="104"/>
      <c r="V47" s="144"/>
      <c r="W47" s="145"/>
      <c r="X47" s="146"/>
      <c r="Y47" s="140"/>
      <c r="Z47" s="140"/>
      <c r="AA47" s="104"/>
    </row>
    <row r="48" spans="1:27" s="17" customFormat="1" ht="21.75" customHeight="1" x14ac:dyDescent="0.25">
      <c r="A48" s="55"/>
      <c r="B48" s="104"/>
      <c r="C48" s="104"/>
      <c r="D48" s="104"/>
      <c r="E48" s="140"/>
      <c r="F48" s="140"/>
      <c r="G48" s="21">
        <v>2022</v>
      </c>
      <c r="H48" s="23">
        <f t="shared" si="10"/>
        <v>200000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2">
        <v>188000</v>
      </c>
      <c r="O48" s="23">
        <v>0</v>
      </c>
      <c r="P48" s="23">
        <v>0</v>
      </c>
      <c r="Q48" s="22">
        <v>12000</v>
      </c>
      <c r="R48" s="23">
        <v>0</v>
      </c>
      <c r="S48" s="23">
        <v>0</v>
      </c>
      <c r="T48" s="140"/>
      <c r="U48" s="104"/>
      <c r="V48" s="144"/>
      <c r="W48" s="145"/>
      <c r="X48" s="146"/>
      <c r="Y48" s="140"/>
      <c r="Z48" s="140"/>
      <c r="AA48" s="104"/>
    </row>
    <row r="49" spans="1:27" s="17" customFormat="1" ht="21.75" customHeight="1" x14ac:dyDescent="0.25">
      <c r="A49" s="56"/>
      <c r="B49" s="104"/>
      <c r="C49" s="104"/>
      <c r="D49" s="104"/>
      <c r="E49" s="140"/>
      <c r="F49" s="140"/>
      <c r="G49" s="21">
        <v>2023</v>
      </c>
      <c r="H49" s="23">
        <f t="shared" si="10"/>
        <v>1232301.3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2">
        <v>1158363.22</v>
      </c>
      <c r="O49" s="23">
        <v>0</v>
      </c>
      <c r="P49" s="23">
        <v>0</v>
      </c>
      <c r="Q49" s="22">
        <v>73938.080000000002</v>
      </c>
      <c r="R49" s="23">
        <v>0</v>
      </c>
      <c r="S49" s="23">
        <v>0</v>
      </c>
      <c r="T49" s="140"/>
      <c r="U49" s="104"/>
      <c r="V49" s="144"/>
      <c r="W49" s="145"/>
      <c r="X49" s="146"/>
      <c r="Y49" s="140"/>
      <c r="Z49" s="140"/>
      <c r="AA49" s="104"/>
    </row>
    <row r="50" spans="1:27" s="17" customFormat="1" ht="21.75" customHeight="1" x14ac:dyDescent="0.25">
      <c r="A50" s="54">
        <v>6</v>
      </c>
      <c r="B50" s="104" t="s">
        <v>457</v>
      </c>
      <c r="C50" s="104" t="s">
        <v>310</v>
      </c>
      <c r="D50" s="104" t="s">
        <v>458</v>
      </c>
      <c r="E50" s="104" t="s">
        <v>54</v>
      </c>
      <c r="F50" s="140" t="s">
        <v>216</v>
      </c>
      <c r="G50" s="21" t="s">
        <v>82</v>
      </c>
      <c r="H50" s="22">
        <f t="shared" ref="H50:O50" si="11">SUM(H51:H53)</f>
        <v>390678.76645</v>
      </c>
      <c r="I50" s="22">
        <f t="shared" si="11"/>
        <v>26315.78945</v>
      </c>
      <c r="J50" s="22">
        <f t="shared" si="11"/>
        <v>0</v>
      </c>
      <c r="K50" s="22">
        <f t="shared" si="11"/>
        <v>0</v>
      </c>
      <c r="L50" s="22">
        <f>SUM(L51:L53)</f>
        <v>0</v>
      </c>
      <c r="M50" s="22">
        <f t="shared" si="11"/>
        <v>0</v>
      </c>
      <c r="N50" s="22">
        <f t="shared" si="11"/>
        <v>367501.19799999997</v>
      </c>
      <c r="O50" s="22">
        <f t="shared" si="11"/>
        <v>25000</v>
      </c>
      <c r="P50" s="22">
        <f>SUM(P51:P53)</f>
        <v>0</v>
      </c>
      <c r="Q50" s="22">
        <f t="shared" ref="Q50:R50" si="12">SUM(Q51:Q53)</f>
        <v>23177.568449999999</v>
      </c>
      <c r="R50" s="22">
        <f t="shared" si="12"/>
        <v>1315.78945</v>
      </c>
      <c r="S50" s="22">
        <f>SUM(S51:S53)</f>
        <v>0</v>
      </c>
      <c r="T50" s="109" t="s">
        <v>54</v>
      </c>
      <c r="U50" s="109" t="s">
        <v>466</v>
      </c>
      <c r="V50" s="67">
        <v>43796</v>
      </c>
      <c r="W50" s="109" t="s">
        <v>467</v>
      </c>
      <c r="X50" s="137">
        <v>384312.62199999997</v>
      </c>
      <c r="Y50" s="109" t="s">
        <v>468</v>
      </c>
      <c r="Z50" s="67">
        <v>44530</v>
      </c>
      <c r="AA50" s="109" t="s">
        <v>469</v>
      </c>
    </row>
    <row r="51" spans="1:27" s="17" customFormat="1" ht="21.75" customHeight="1" x14ac:dyDescent="0.25">
      <c r="A51" s="55"/>
      <c r="B51" s="104"/>
      <c r="C51" s="104"/>
      <c r="D51" s="104"/>
      <c r="E51" s="104"/>
      <c r="F51" s="140"/>
      <c r="G51" s="21">
        <v>2019</v>
      </c>
      <c r="H51" s="22">
        <f t="shared" ref="H51:J52" si="13">SUM(Q51+N51+K51)</f>
        <v>26315.78945</v>
      </c>
      <c r="I51" s="22">
        <f t="shared" si="13"/>
        <v>26315.78945</v>
      </c>
      <c r="J51" s="22">
        <f t="shared" si="13"/>
        <v>0</v>
      </c>
      <c r="K51" s="22">
        <v>0</v>
      </c>
      <c r="L51" s="22">
        <v>0</v>
      </c>
      <c r="M51" s="22">
        <v>0</v>
      </c>
      <c r="N51" s="22">
        <v>25000</v>
      </c>
      <c r="O51" s="22">
        <v>25000</v>
      </c>
      <c r="P51" s="22">
        <v>0</v>
      </c>
      <c r="Q51" s="22">
        <v>1315.78945</v>
      </c>
      <c r="R51" s="22">
        <v>1315.78945</v>
      </c>
      <c r="S51" s="22">
        <v>0</v>
      </c>
      <c r="T51" s="111"/>
      <c r="U51" s="111"/>
      <c r="V51" s="111"/>
      <c r="W51" s="111"/>
      <c r="X51" s="147"/>
      <c r="Y51" s="111"/>
      <c r="Z51" s="111"/>
      <c r="AA51" s="111"/>
    </row>
    <row r="52" spans="1:27" s="17" customFormat="1" ht="21.75" customHeight="1" x14ac:dyDescent="0.25">
      <c r="A52" s="55"/>
      <c r="B52" s="104"/>
      <c r="C52" s="104"/>
      <c r="D52" s="104"/>
      <c r="E52" s="104"/>
      <c r="F52" s="140"/>
      <c r="G52" s="21">
        <v>2020</v>
      </c>
      <c r="H52" s="22">
        <f t="shared" si="13"/>
        <v>176434.97699999998</v>
      </c>
      <c r="I52" s="22">
        <f t="shared" si="13"/>
        <v>0</v>
      </c>
      <c r="J52" s="22">
        <f t="shared" si="13"/>
        <v>0</v>
      </c>
      <c r="K52" s="22">
        <v>0</v>
      </c>
      <c r="L52" s="22">
        <v>0</v>
      </c>
      <c r="M52" s="22">
        <v>0</v>
      </c>
      <c r="N52" s="22">
        <v>165848.878</v>
      </c>
      <c r="O52" s="22">
        <v>0</v>
      </c>
      <c r="P52" s="22">
        <v>0</v>
      </c>
      <c r="Q52" s="22">
        <v>10586.099</v>
      </c>
      <c r="R52" s="22">
        <v>0</v>
      </c>
      <c r="S52" s="22">
        <v>0</v>
      </c>
      <c r="T52" s="111"/>
      <c r="U52" s="111"/>
      <c r="V52" s="111"/>
      <c r="W52" s="111"/>
      <c r="X52" s="147"/>
      <c r="Y52" s="111"/>
      <c r="Z52" s="111"/>
      <c r="AA52" s="111"/>
    </row>
    <row r="53" spans="1:27" s="17" customFormat="1" ht="21.75" customHeight="1" x14ac:dyDescent="0.25">
      <c r="A53" s="56"/>
      <c r="B53" s="104"/>
      <c r="C53" s="104"/>
      <c r="D53" s="104"/>
      <c r="E53" s="104"/>
      <c r="F53" s="140"/>
      <c r="G53" s="21">
        <v>2021</v>
      </c>
      <c r="H53" s="22">
        <f>SUM(Q53+N53+K53)</f>
        <v>187928</v>
      </c>
      <c r="I53" s="22">
        <f>SUM(R53+O53+L53)</f>
        <v>0</v>
      </c>
      <c r="J53" s="22">
        <f>SUM(S53+P53+M53)</f>
        <v>0</v>
      </c>
      <c r="K53" s="22">
        <v>0</v>
      </c>
      <c r="L53" s="22">
        <v>0</v>
      </c>
      <c r="M53" s="22">
        <v>0</v>
      </c>
      <c r="N53" s="22">
        <v>176652.32</v>
      </c>
      <c r="O53" s="22">
        <v>0</v>
      </c>
      <c r="P53" s="22">
        <v>0</v>
      </c>
      <c r="Q53" s="22">
        <v>11275.68</v>
      </c>
      <c r="R53" s="22">
        <v>0</v>
      </c>
      <c r="S53" s="22">
        <v>0</v>
      </c>
      <c r="T53" s="110"/>
      <c r="U53" s="110"/>
      <c r="V53" s="110"/>
      <c r="W53" s="110"/>
      <c r="X53" s="138"/>
      <c r="Y53" s="110"/>
      <c r="Z53" s="110"/>
      <c r="AA53" s="110"/>
    </row>
    <row r="54" spans="1:27" s="17" customFormat="1" ht="32.25" customHeight="1" x14ac:dyDescent="0.25">
      <c r="A54" s="54">
        <v>7</v>
      </c>
      <c r="B54" s="104" t="s">
        <v>459</v>
      </c>
      <c r="C54" s="104" t="s">
        <v>310</v>
      </c>
      <c r="D54" s="104" t="s">
        <v>445</v>
      </c>
      <c r="E54" s="140" t="s">
        <v>460</v>
      </c>
      <c r="F54" s="104" t="s">
        <v>461</v>
      </c>
      <c r="G54" s="21" t="s">
        <v>267</v>
      </c>
      <c r="H54" s="23">
        <f>H55+H56</f>
        <v>404987.24800000002</v>
      </c>
      <c r="I54" s="23">
        <v>0</v>
      </c>
      <c r="J54" s="23">
        <v>0</v>
      </c>
      <c r="K54" s="23">
        <f>K55</f>
        <v>187210</v>
      </c>
      <c r="L54" s="23">
        <v>0</v>
      </c>
      <c r="M54" s="23">
        <v>0</v>
      </c>
      <c r="N54" s="23">
        <f>N55+N56</f>
        <v>205458.1</v>
      </c>
      <c r="O54" s="23">
        <v>0</v>
      </c>
      <c r="P54" s="23">
        <v>0</v>
      </c>
      <c r="Q54" s="23">
        <f>Q55+Q56</f>
        <v>12319.147999999999</v>
      </c>
      <c r="R54" s="23">
        <v>0</v>
      </c>
      <c r="S54" s="23">
        <v>0</v>
      </c>
      <c r="T54" s="104" t="s">
        <v>470</v>
      </c>
      <c r="U54" s="104" t="s">
        <v>471</v>
      </c>
      <c r="V54" s="104" t="s">
        <v>54</v>
      </c>
      <c r="W54" s="104" t="s">
        <v>54</v>
      </c>
      <c r="X54" s="104" t="s">
        <v>54</v>
      </c>
      <c r="Y54" s="104" t="s">
        <v>54</v>
      </c>
      <c r="Z54" s="104" t="s">
        <v>54</v>
      </c>
      <c r="AA54" s="104" t="s">
        <v>472</v>
      </c>
    </row>
    <row r="55" spans="1:27" s="17" customFormat="1" ht="33.75" customHeight="1" x14ac:dyDescent="0.25">
      <c r="A55" s="55"/>
      <c r="B55" s="104"/>
      <c r="C55" s="104"/>
      <c r="D55" s="104"/>
      <c r="E55" s="140"/>
      <c r="F55" s="104"/>
      <c r="G55" s="25">
        <v>2020</v>
      </c>
      <c r="H55" s="23">
        <v>205319.14799999999</v>
      </c>
      <c r="I55" s="23">
        <v>0</v>
      </c>
      <c r="J55" s="23">
        <v>0</v>
      </c>
      <c r="K55" s="23">
        <v>187210</v>
      </c>
      <c r="L55" s="23">
        <v>0</v>
      </c>
      <c r="M55" s="23">
        <v>0</v>
      </c>
      <c r="N55" s="23">
        <v>5790</v>
      </c>
      <c r="O55" s="23">
        <v>0</v>
      </c>
      <c r="P55" s="23">
        <v>0</v>
      </c>
      <c r="Q55" s="23">
        <v>12319.147999999999</v>
      </c>
      <c r="R55" s="23">
        <v>0</v>
      </c>
      <c r="S55" s="23">
        <v>0</v>
      </c>
      <c r="T55" s="104"/>
      <c r="U55" s="104"/>
      <c r="V55" s="104"/>
      <c r="W55" s="104"/>
      <c r="X55" s="104"/>
      <c r="Y55" s="104"/>
      <c r="Z55" s="104"/>
      <c r="AA55" s="104"/>
    </row>
    <row r="56" spans="1:27" s="17" customFormat="1" ht="66" customHeight="1" x14ac:dyDescent="0.25">
      <c r="A56" s="56"/>
      <c r="B56" s="104"/>
      <c r="C56" s="104"/>
      <c r="D56" s="104"/>
      <c r="E56" s="140"/>
      <c r="F56" s="104"/>
      <c r="G56" s="25">
        <v>2021</v>
      </c>
      <c r="H56" s="23">
        <v>199668.1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199668.1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04"/>
      <c r="U56" s="104"/>
      <c r="V56" s="104"/>
      <c r="W56" s="104"/>
      <c r="X56" s="104"/>
      <c r="Y56" s="104"/>
      <c r="Z56" s="104"/>
      <c r="AA56" s="104"/>
    </row>
    <row r="57" spans="1:27" s="17" customFormat="1" ht="67.5" customHeight="1" x14ac:dyDescent="0.25">
      <c r="A57" s="54">
        <v>8</v>
      </c>
      <c r="B57" s="54" t="s">
        <v>252</v>
      </c>
      <c r="C57" s="54" t="s">
        <v>253</v>
      </c>
      <c r="D57" s="54" t="s">
        <v>338</v>
      </c>
      <c r="E57" s="54" t="s">
        <v>55</v>
      </c>
      <c r="F57" s="54" t="s">
        <v>254</v>
      </c>
      <c r="G57" s="14" t="s">
        <v>255</v>
      </c>
      <c r="H57" s="6">
        <v>410787.3</v>
      </c>
      <c r="I57" s="6">
        <v>410787.28</v>
      </c>
      <c r="J57" s="6">
        <v>410787.28</v>
      </c>
      <c r="K57" s="6">
        <v>349170.79</v>
      </c>
      <c r="L57" s="6">
        <v>349170.77</v>
      </c>
      <c r="M57" s="6">
        <v>349170.77</v>
      </c>
      <c r="N57" s="6">
        <v>41077.01</v>
      </c>
      <c r="O57" s="6">
        <v>41077.01</v>
      </c>
      <c r="P57" s="6">
        <v>41077.01</v>
      </c>
      <c r="Q57" s="6">
        <v>20539.5</v>
      </c>
      <c r="R57" s="6">
        <v>20539.5</v>
      </c>
      <c r="S57" s="6">
        <v>20539.5</v>
      </c>
      <c r="T57" s="54" t="s">
        <v>354</v>
      </c>
      <c r="U57" s="54" t="s">
        <v>256</v>
      </c>
      <c r="V57" s="65">
        <v>43031</v>
      </c>
      <c r="W57" s="54" t="s">
        <v>257</v>
      </c>
      <c r="X57" s="58">
        <v>337308.3</v>
      </c>
      <c r="Y57" s="54" t="s">
        <v>58</v>
      </c>
      <c r="Z57" s="65">
        <v>43704</v>
      </c>
      <c r="AA57" s="54" t="s">
        <v>355</v>
      </c>
    </row>
    <row r="58" spans="1:27" s="17" customFormat="1" x14ac:dyDescent="0.25">
      <c r="A58" s="55"/>
      <c r="B58" s="55"/>
      <c r="C58" s="55"/>
      <c r="D58" s="55"/>
      <c r="E58" s="55"/>
      <c r="F58" s="55"/>
      <c r="G58" s="14">
        <v>2018</v>
      </c>
      <c r="H58" s="6">
        <v>352849.89999999997</v>
      </c>
      <c r="I58" s="6">
        <v>352849.89999999997</v>
      </c>
      <c r="J58" s="6">
        <v>352849.89999999997</v>
      </c>
      <c r="K58" s="6">
        <v>299924</v>
      </c>
      <c r="L58" s="6">
        <v>299924</v>
      </c>
      <c r="M58" s="6">
        <v>299924</v>
      </c>
      <c r="N58" s="6">
        <v>35283.300000000003</v>
      </c>
      <c r="O58" s="6">
        <v>35283.300000000003</v>
      </c>
      <c r="P58" s="6">
        <v>35283.300000000003</v>
      </c>
      <c r="Q58" s="6">
        <v>17642.599999999999</v>
      </c>
      <c r="R58" s="6">
        <v>17642.599999999999</v>
      </c>
      <c r="S58" s="6">
        <v>17642.599999999999</v>
      </c>
      <c r="T58" s="55"/>
      <c r="U58" s="55"/>
      <c r="V58" s="55"/>
      <c r="W58" s="55"/>
      <c r="X58" s="59"/>
      <c r="Y58" s="55"/>
      <c r="Z58" s="55"/>
      <c r="AA58" s="55"/>
    </row>
    <row r="59" spans="1:27" s="17" customFormat="1" x14ac:dyDescent="0.25">
      <c r="A59" s="55"/>
      <c r="B59" s="56"/>
      <c r="C59" s="56"/>
      <c r="D59" s="56"/>
      <c r="E59" s="56"/>
      <c r="F59" s="56"/>
      <c r="G59" s="14">
        <v>2019</v>
      </c>
      <c r="H59" s="6">
        <v>57937.4</v>
      </c>
      <c r="I59" s="6">
        <v>57937.38</v>
      </c>
      <c r="J59" s="6">
        <v>57937.38</v>
      </c>
      <c r="K59" s="6">
        <v>49246.79</v>
      </c>
      <c r="L59" s="6">
        <v>49246.77</v>
      </c>
      <c r="M59" s="6">
        <v>49246.77</v>
      </c>
      <c r="N59" s="6">
        <v>5793.71</v>
      </c>
      <c r="O59" s="6">
        <v>5793.71</v>
      </c>
      <c r="P59" s="6">
        <v>5793.71</v>
      </c>
      <c r="Q59" s="6">
        <v>2896.9</v>
      </c>
      <c r="R59" s="6">
        <v>2896.9</v>
      </c>
      <c r="S59" s="6">
        <v>2896.9</v>
      </c>
      <c r="T59" s="56"/>
      <c r="U59" s="56"/>
      <c r="V59" s="56"/>
      <c r="W59" s="56"/>
      <c r="X59" s="60"/>
      <c r="Y59" s="56"/>
      <c r="Z59" s="56"/>
      <c r="AA59" s="56"/>
    </row>
    <row r="60" spans="1:27" s="17" customFormat="1" ht="65.25" customHeight="1" x14ac:dyDescent="0.25">
      <c r="A60" s="54">
        <v>9</v>
      </c>
      <c r="B60" s="54" t="s">
        <v>258</v>
      </c>
      <c r="C60" s="54" t="s">
        <v>253</v>
      </c>
      <c r="D60" s="54" t="s">
        <v>338</v>
      </c>
      <c r="E60" s="54" t="s">
        <v>259</v>
      </c>
      <c r="F60" s="54" t="s">
        <v>260</v>
      </c>
      <c r="G60" s="14" t="s">
        <v>52</v>
      </c>
      <c r="H60" s="6">
        <v>665995.80000000005</v>
      </c>
      <c r="I60" s="6">
        <v>269737.00099999999</v>
      </c>
      <c r="J60" s="6">
        <v>265405.89</v>
      </c>
      <c r="K60" s="6">
        <v>479485.11</v>
      </c>
      <c r="L60" s="6">
        <v>228340.03</v>
      </c>
      <c r="M60" s="6">
        <v>225595.01</v>
      </c>
      <c r="N60" s="6">
        <v>153211.09</v>
      </c>
      <c r="O60" s="6">
        <v>27910.131000000001</v>
      </c>
      <c r="P60" s="6">
        <v>26540.59</v>
      </c>
      <c r="Q60" s="6">
        <v>33299.620000000003</v>
      </c>
      <c r="R60" s="6">
        <v>13486.84</v>
      </c>
      <c r="S60" s="6">
        <v>13270.29</v>
      </c>
      <c r="T60" s="54" t="s">
        <v>356</v>
      </c>
      <c r="U60" s="54" t="s">
        <v>261</v>
      </c>
      <c r="V60" s="65">
        <v>43684</v>
      </c>
      <c r="W60" s="54" t="s">
        <v>357</v>
      </c>
      <c r="X60" s="54" t="s">
        <v>262</v>
      </c>
      <c r="Y60" s="54" t="s">
        <v>263</v>
      </c>
      <c r="Z60" s="65">
        <v>44175</v>
      </c>
      <c r="AA60" s="54" t="s">
        <v>358</v>
      </c>
    </row>
    <row r="61" spans="1:27" s="17" customFormat="1" ht="25.5" customHeight="1" x14ac:dyDescent="0.25">
      <c r="A61" s="55"/>
      <c r="B61" s="55"/>
      <c r="C61" s="55"/>
      <c r="D61" s="55"/>
      <c r="E61" s="55"/>
      <c r="F61" s="55"/>
      <c r="G61" s="14">
        <v>2019</v>
      </c>
      <c r="H61" s="6">
        <v>265405.89</v>
      </c>
      <c r="I61" s="6">
        <v>265405.89</v>
      </c>
      <c r="J61" s="6">
        <v>265405.89</v>
      </c>
      <c r="K61" s="6">
        <v>225595.01</v>
      </c>
      <c r="L61" s="6">
        <v>225595.01</v>
      </c>
      <c r="M61" s="6">
        <v>225595.01</v>
      </c>
      <c r="N61" s="6">
        <v>26540.59</v>
      </c>
      <c r="O61" s="6">
        <v>26540.59</v>
      </c>
      <c r="P61" s="6">
        <v>26540.59</v>
      </c>
      <c r="Q61" s="6">
        <v>13270.29</v>
      </c>
      <c r="R61" s="6">
        <v>13270.29</v>
      </c>
      <c r="S61" s="6">
        <v>13270.29</v>
      </c>
      <c r="T61" s="55"/>
      <c r="U61" s="55"/>
      <c r="V61" s="55"/>
      <c r="W61" s="55"/>
      <c r="X61" s="55"/>
      <c r="Y61" s="55"/>
      <c r="Z61" s="55"/>
      <c r="AA61" s="55"/>
    </row>
    <row r="62" spans="1:27" s="17" customFormat="1" ht="24" customHeight="1" x14ac:dyDescent="0.25">
      <c r="A62" s="56"/>
      <c r="B62" s="56"/>
      <c r="C62" s="56"/>
      <c r="D62" s="56"/>
      <c r="E62" s="56"/>
      <c r="F62" s="56"/>
      <c r="G62" s="14">
        <v>2020</v>
      </c>
      <c r="H62" s="6">
        <v>400589.91</v>
      </c>
      <c r="I62" s="6">
        <v>4331.1109999999999</v>
      </c>
      <c r="J62" s="6">
        <v>0</v>
      </c>
      <c r="K62" s="6">
        <v>253890.1</v>
      </c>
      <c r="L62" s="6">
        <v>2745.02</v>
      </c>
      <c r="M62" s="6">
        <v>0</v>
      </c>
      <c r="N62" s="6">
        <v>126670.5</v>
      </c>
      <c r="O62" s="6">
        <v>1369.5409999999999</v>
      </c>
      <c r="P62" s="6">
        <v>0</v>
      </c>
      <c r="Q62" s="6">
        <v>20029.330000000002</v>
      </c>
      <c r="R62" s="6">
        <v>216.55</v>
      </c>
      <c r="S62" s="6">
        <v>0</v>
      </c>
      <c r="T62" s="56"/>
      <c r="U62" s="56"/>
      <c r="V62" s="56"/>
      <c r="W62" s="56"/>
      <c r="X62" s="56"/>
      <c r="Y62" s="56"/>
      <c r="Z62" s="56"/>
      <c r="AA62" s="56"/>
    </row>
    <row r="63" spans="1:27" s="17" customFormat="1" ht="71.25" customHeight="1" x14ac:dyDescent="0.25">
      <c r="A63" s="54">
        <v>10</v>
      </c>
      <c r="B63" s="54" t="s">
        <v>264</v>
      </c>
      <c r="C63" s="54" t="s">
        <v>253</v>
      </c>
      <c r="D63" s="54" t="s">
        <v>338</v>
      </c>
      <c r="E63" s="54" t="s">
        <v>265</v>
      </c>
      <c r="F63" s="54" t="s">
        <v>266</v>
      </c>
      <c r="G63" s="14" t="s">
        <v>267</v>
      </c>
      <c r="H63" s="6">
        <v>341061.00300000003</v>
      </c>
      <c r="I63" s="6">
        <v>0</v>
      </c>
      <c r="J63" s="6">
        <v>0</v>
      </c>
      <c r="K63" s="6">
        <v>251350.90000000002</v>
      </c>
      <c r="L63" s="6">
        <v>0</v>
      </c>
      <c r="M63" s="6">
        <v>0</v>
      </c>
      <c r="N63" s="6">
        <v>79478.273000000001</v>
      </c>
      <c r="O63" s="6">
        <v>0</v>
      </c>
      <c r="P63" s="6">
        <v>0</v>
      </c>
      <c r="Q63" s="6">
        <v>10231.83</v>
      </c>
      <c r="R63" s="6">
        <v>0</v>
      </c>
      <c r="S63" s="6">
        <v>0</v>
      </c>
      <c r="T63" s="54" t="s">
        <v>268</v>
      </c>
      <c r="U63" s="54" t="s">
        <v>359</v>
      </c>
      <c r="V63" s="54" t="s">
        <v>54</v>
      </c>
      <c r="W63" s="54" t="s">
        <v>54</v>
      </c>
      <c r="X63" s="54" t="s">
        <v>54</v>
      </c>
      <c r="Y63" s="54" t="s">
        <v>54</v>
      </c>
      <c r="Z63" s="54" t="s">
        <v>54</v>
      </c>
      <c r="AA63" s="54" t="s">
        <v>360</v>
      </c>
    </row>
    <row r="64" spans="1:27" s="17" customFormat="1" ht="23.25" customHeight="1" x14ac:dyDescent="0.25">
      <c r="A64" s="55"/>
      <c r="B64" s="55"/>
      <c r="C64" s="55"/>
      <c r="D64" s="55"/>
      <c r="E64" s="55"/>
      <c r="F64" s="55"/>
      <c r="G64" s="14">
        <v>2020</v>
      </c>
      <c r="H64" s="6">
        <v>169155.36300000001</v>
      </c>
      <c r="I64" s="6">
        <v>0</v>
      </c>
      <c r="J64" s="6">
        <v>0</v>
      </c>
      <c r="K64" s="6">
        <v>127543.1</v>
      </c>
      <c r="L64" s="6">
        <v>0</v>
      </c>
      <c r="M64" s="6">
        <v>0</v>
      </c>
      <c r="N64" s="6">
        <v>36537.601999999999</v>
      </c>
      <c r="O64" s="6">
        <v>0</v>
      </c>
      <c r="P64" s="6">
        <v>0</v>
      </c>
      <c r="Q64" s="6">
        <v>5074.66</v>
      </c>
      <c r="R64" s="6">
        <v>0</v>
      </c>
      <c r="S64" s="6">
        <v>0</v>
      </c>
      <c r="T64" s="55"/>
      <c r="U64" s="55"/>
      <c r="V64" s="55"/>
      <c r="W64" s="55"/>
      <c r="X64" s="55"/>
      <c r="Y64" s="55"/>
      <c r="Z64" s="55"/>
      <c r="AA64" s="55"/>
    </row>
    <row r="65" spans="1:27" s="17" customFormat="1" ht="21" customHeight="1" x14ac:dyDescent="0.25">
      <c r="A65" s="56"/>
      <c r="B65" s="56"/>
      <c r="C65" s="56"/>
      <c r="D65" s="56"/>
      <c r="E65" s="56"/>
      <c r="F65" s="56"/>
      <c r="G65" s="14">
        <v>2021</v>
      </c>
      <c r="H65" s="6">
        <v>171905.64</v>
      </c>
      <c r="I65" s="6">
        <v>0</v>
      </c>
      <c r="J65" s="6">
        <v>0</v>
      </c>
      <c r="K65" s="6">
        <v>123807.8</v>
      </c>
      <c r="L65" s="6">
        <v>0</v>
      </c>
      <c r="M65" s="6">
        <v>0</v>
      </c>
      <c r="N65" s="6">
        <v>42940.671000000002</v>
      </c>
      <c r="O65" s="6">
        <v>0</v>
      </c>
      <c r="P65" s="6">
        <v>0</v>
      </c>
      <c r="Q65" s="6">
        <v>5157.1689999999999</v>
      </c>
      <c r="R65" s="6">
        <v>0</v>
      </c>
      <c r="S65" s="6">
        <v>0</v>
      </c>
      <c r="T65" s="56"/>
      <c r="U65" s="56"/>
      <c r="V65" s="56"/>
      <c r="W65" s="56"/>
      <c r="X65" s="56"/>
      <c r="Y65" s="56"/>
      <c r="Z65" s="56"/>
      <c r="AA65" s="56"/>
    </row>
    <row r="66" spans="1:27" s="17" customFormat="1" ht="21" customHeight="1" x14ac:dyDescent="0.25">
      <c r="A66" s="57">
        <v>11</v>
      </c>
      <c r="B66" s="54" t="s">
        <v>361</v>
      </c>
      <c r="C66" s="54" t="s">
        <v>253</v>
      </c>
      <c r="D66" s="54" t="s">
        <v>338</v>
      </c>
      <c r="E66" s="54" t="s">
        <v>362</v>
      </c>
      <c r="F66" s="54" t="s">
        <v>254</v>
      </c>
      <c r="G66" s="10" t="s">
        <v>363</v>
      </c>
      <c r="H66" s="26">
        <v>1777366.96</v>
      </c>
      <c r="I66" s="26">
        <v>0</v>
      </c>
      <c r="J66" s="26">
        <v>0</v>
      </c>
      <c r="K66" s="26">
        <v>981161.6</v>
      </c>
      <c r="L66" s="26">
        <v>0</v>
      </c>
      <c r="M66" s="26">
        <v>0</v>
      </c>
      <c r="N66" s="26">
        <v>689563.34</v>
      </c>
      <c r="O66" s="26">
        <v>0</v>
      </c>
      <c r="P66" s="26">
        <v>0</v>
      </c>
      <c r="Q66" s="26">
        <v>106642.02</v>
      </c>
      <c r="R66" s="26">
        <v>0</v>
      </c>
      <c r="S66" s="26">
        <v>0</v>
      </c>
      <c r="T66" s="54" t="s">
        <v>364</v>
      </c>
      <c r="U66" s="54" t="s">
        <v>365</v>
      </c>
      <c r="V66" s="54" t="s">
        <v>54</v>
      </c>
      <c r="W66" s="54" t="s">
        <v>54</v>
      </c>
      <c r="X66" s="54" t="s">
        <v>54</v>
      </c>
      <c r="Y66" s="54" t="s">
        <v>54</v>
      </c>
      <c r="Z66" s="54" t="s">
        <v>54</v>
      </c>
      <c r="AA66" s="54" t="s">
        <v>366</v>
      </c>
    </row>
    <row r="67" spans="1:27" s="17" customFormat="1" ht="21" customHeight="1" x14ac:dyDescent="0.25">
      <c r="A67" s="57"/>
      <c r="B67" s="55"/>
      <c r="C67" s="55"/>
      <c r="D67" s="55"/>
      <c r="E67" s="55"/>
      <c r="F67" s="55"/>
      <c r="G67" s="10">
        <v>2020</v>
      </c>
      <c r="H67" s="26">
        <v>526916.80000000005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495301.79200000002</v>
      </c>
      <c r="O67" s="26">
        <v>0</v>
      </c>
      <c r="P67" s="26">
        <v>0</v>
      </c>
      <c r="Q67" s="26">
        <v>31615.008000000002</v>
      </c>
      <c r="R67" s="26">
        <v>0</v>
      </c>
      <c r="S67" s="26">
        <v>0</v>
      </c>
      <c r="T67" s="55"/>
      <c r="U67" s="55"/>
      <c r="V67" s="55"/>
      <c r="W67" s="55"/>
      <c r="X67" s="55"/>
      <c r="Y67" s="55"/>
      <c r="Z67" s="55"/>
      <c r="AA67" s="55"/>
    </row>
    <row r="68" spans="1:27" s="17" customFormat="1" ht="21" customHeight="1" x14ac:dyDescent="0.25">
      <c r="A68" s="57"/>
      <c r="B68" s="55"/>
      <c r="C68" s="55"/>
      <c r="D68" s="55"/>
      <c r="E68" s="55"/>
      <c r="F68" s="55"/>
      <c r="G68" s="10">
        <v>2021</v>
      </c>
      <c r="H68" s="26">
        <v>613993.49199999997</v>
      </c>
      <c r="I68" s="26">
        <v>0</v>
      </c>
      <c r="J68" s="26">
        <v>0</v>
      </c>
      <c r="K68" s="26">
        <v>490580.8</v>
      </c>
      <c r="L68" s="26">
        <v>0</v>
      </c>
      <c r="M68" s="26">
        <v>0</v>
      </c>
      <c r="N68" s="26">
        <v>86573.081999999995</v>
      </c>
      <c r="O68" s="26">
        <v>0</v>
      </c>
      <c r="P68" s="26">
        <v>0</v>
      </c>
      <c r="Q68" s="26">
        <v>36839.61</v>
      </c>
      <c r="R68" s="26">
        <v>0</v>
      </c>
      <c r="S68" s="26">
        <v>0</v>
      </c>
      <c r="T68" s="55"/>
      <c r="U68" s="55"/>
      <c r="V68" s="55"/>
      <c r="W68" s="55"/>
      <c r="X68" s="55"/>
      <c r="Y68" s="55"/>
      <c r="Z68" s="55"/>
      <c r="AA68" s="55"/>
    </row>
    <row r="69" spans="1:27" s="17" customFormat="1" ht="21" customHeight="1" x14ac:dyDescent="0.25">
      <c r="A69" s="57"/>
      <c r="B69" s="56"/>
      <c r="C69" s="56"/>
      <c r="D69" s="56"/>
      <c r="E69" s="56"/>
      <c r="F69" s="56"/>
      <c r="G69" s="10">
        <v>2022</v>
      </c>
      <c r="H69" s="26">
        <v>636456.66799999995</v>
      </c>
      <c r="I69" s="26">
        <v>0</v>
      </c>
      <c r="J69" s="26">
        <v>0</v>
      </c>
      <c r="K69" s="26">
        <v>490580.8</v>
      </c>
      <c r="L69" s="26">
        <v>0</v>
      </c>
      <c r="M69" s="26">
        <v>0</v>
      </c>
      <c r="N69" s="26">
        <v>107688.46799999999</v>
      </c>
      <c r="O69" s="26">
        <v>0</v>
      </c>
      <c r="P69" s="26">
        <v>0</v>
      </c>
      <c r="Q69" s="26">
        <v>38187.4</v>
      </c>
      <c r="R69" s="26">
        <v>0</v>
      </c>
      <c r="S69" s="26">
        <v>0</v>
      </c>
      <c r="T69" s="56"/>
      <c r="U69" s="56"/>
      <c r="V69" s="56"/>
      <c r="W69" s="56"/>
      <c r="X69" s="56"/>
      <c r="Y69" s="56"/>
      <c r="Z69" s="56"/>
      <c r="AA69" s="56"/>
    </row>
    <row r="70" spans="1:27" s="17" customFormat="1" ht="21" customHeight="1" x14ac:dyDescent="0.25">
      <c r="A70" s="54">
        <v>12</v>
      </c>
      <c r="B70" s="54" t="s">
        <v>367</v>
      </c>
      <c r="C70" s="54" t="s">
        <v>253</v>
      </c>
      <c r="D70" s="54" t="s">
        <v>338</v>
      </c>
      <c r="E70" s="54" t="s">
        <v>259</v>
      </c>
      <c r="F70" s="54" t="s">
        <v>260</v>
      </c>
      <c r="G70" s="10" t="s">
        <v>368</v>
      </c>
      <c r="H70" s="26">
        <v>247216.277</v>
      </c>
      <c r="I70" s="26">
        <v>0</v>
      </c>
      <c r="J70" s="26">
        <v>0</v>
      </c>
      <c r="K70" s="26">
        <v>227809.8</v>
      </c>
      <c r="L70" s="26">
        <v>0</v>
      </c>
      <c r="M70" s="26">
        <v>0</v>
      </c>
      <c r="N70" s="26">
        <v>7045.6639999999998</v>
      </c>
      <c r="O70" s="26">
        <v>0</v>
      </c>
      <c r="P70" s="26">
        <v>0</v>
      </c>
      <c r="Q70" s="26">
        <v>12360.814</v>
      </c>
      <c r="R70" s="26">
        <v>0</v>
      </c>
      <c r="S70" s="26">
        <v>0</v>
      </c>
      <c r="T70" s="54" t="s">
        <v>370</v>
      </c>
      <c r="U70" s="54" t="s">
        <v>371</v>
      </c>
      <c r="V70" s="54" t="s">
        <v>54</v>
      </c>
      <c r="W70" s="54" t="s">
        <v>54</v>
      </c>
      <c r="X70" s="54" t="s">
        <v>54</v>
      </c>
      <c r="Y70" s="54" t="s">
        <v>54</v>
      </c>
      <c r="Z70" s="54" t="s">
        <v>54</v>
      </c>
      <c r="AA70" s="54" t="s">
        <v>372</v>
      </c>
    </row>
    <row r="71" spans="1:27" s="17" customFormat="1" ht="21" customHeight="1" x14ac:dyDescent="0.25">
      <c r="A71" s="55"/>
      <c r="B71" s="55"/>
      <c r="C71" s="55"/>
      <c r="D71" s="55"/>
      <c r="E71" s="55"/>
      <c r="F71" s="55"/>
      <c r="G71" s="10">
        <v>2022</v>
      </c>
      <c r="H71" s="26">
        <v>247216.277</v>
      </c>
      <c r="I71" s="26">
        <v>0</v>
      </c>
      <c r="J71" s="26">
        <v>0</v>
      </c>
      <c r="K71" s="26">
        <v>227809.8</v>
      </c>
      <c r="L71" s="26">
        <v>0</v>
      </c>
      <c r="M71" s="26">
        <v>0</v>
      </c>
      <c r="N71" s="26">
        <v>7045.6639999999998</v>
      </c>
      <c r="O71" s="26">
        <v>0</v>
      </c>
      <c r="P71" s="26">
        <v>0</v>
      </c>
      <c r="Q71" s="26">
        <v>12360.814</v>
      </c>
      <c r="R71" s="26">
        <v>0</v>
      </c>
      <c r="S71" s="26">
        <v>0</v>
      </c>
      <c r="T71" s="55"/>
      <c r="U71" s="55"/>
      <c r="V71" s="55"/>
      <c r="W71" s="55"/>
      <c r="X71" s="55"/>
      <c r="Y71" s="55"/>
      <c r="Z71" s="55"/>
      <c r="AA71" s="55"/>
    </row>
    <row r="72" spans="1:27" s="17" customFormat="1" ht="21" customHeight="1" x14ac:dyDescent="0.25">
      <c r="A72" s="56"/>
      <c r="B72" s="56"/>
      <c r="C72" s="56"/>
      <c r="D72" s="56"/>
      <c r="E72" s="56"/>
      <c r="F72" s="56"/>
      <c r="G72" s="10" t="s">
        <v>369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56"/>
      <c r="U72" s="56"/>
      <c r="V72" s="56"/>
      <c r="W72" s="56"/>
      <c r="X72" s="56"/>
      <c r="Y72" s="56"/>
      <c r="Z72" s="56"/>
      <c r="AA72" s="56"/>
    </row>
    <row r="73" spans="1:27" s="17" customFormat="1" ht="21" customHeight="1" x14ac:dyDescent="0.25">
      <c r="A73" s="54">
        <v>13</v>
      </c>
      <c r="B73" s="54" t="s">
        <v>141</v>
      </c>
      <c r="C73" s="54" t="s">
        <v>306</v>
      </c>
      <c r="D73" s="54" t="s">
        <v>336</v>
      </c>
      <c r="E73" s="54" t="s">
        <v>56</v>
      </c>
      <c r="F73" s="54" t="s">
        <v>47</v>
      </c>
      <c r="G73" s="54" t="s">
        <v>4</v>
      </c>
      <c r="H73" s="58">
        <f>K73+N73+Q73</f>
        <v>116697.06899999999</v>
      </c>
      <c r="I73" s="58">
        <f>L73+O73+R73</f>
        <v>116697.06999999999</v>
      </c>
      <c r="J73" s="58">
        <f>M73+P73+S73</f>
        <v>116697.06999999999</v>
      </c>
      <c r="K73" s="58">
        <f t="shared" ref="K73:S73" si="14">K78+K79</f>
        <v>112600</v>
      </c>
      <c r="L73" s="58">
        <f t="shared" si="14"/>
        <v>112600</v>
      </c>
      <c r="M73" s="58">
        <f t="shared" si="14"/>
        <v>112600</v>
      </c>
      <c r="N73" s="58">
        <f t="shared" si="14"/>
        <v>4079.1390000000001</v>
      </c>
      <c r="O73" s="58">
        <f t="shared" si="14"/>
        <v>4079.14</v>
      </c>
      <c r="P73" s="58">
        <f t="shared" si="14"/>
        <v>4079.14</v>
      </c>
      <c r="Q73" s="58">
        <f t="shared" si="14"/>
        <v>17.93</v>
      </c>
      <c r="R73" s="58">
        <f t="shared" si="14"/>
        <v>17.93</v>
      </c>
      <c r="S73" s="58">
        <f t="shared" si="14"/>
        <v>17.93</v>
      </c>
      <c r="T73" s="57" t="s">
        <v>53</v>
      </c>
      <c r="U73" s="57" t="s">
        <v>91</v>
      </c>
      <c r="V73" s="66">
        <v>43269</v>
      </c>
      <c r="W73" s="57" t="s">
        <v>311</v>
      </c>
      <c r="X73" s="106">
        <v>111009.94</v>
      </c>
      <c r="Y73" s="57" t="s">
        <v>62</v>
      </c>
      <c r="Z73" s="66">
        <v>43616</v>
      </c>
      <c r="AA73" s="70" t="s">
        <v>385</v>
      </c>
    </row>
    <row r="74" spans="1:27" s="17" customFormat="1" ht="22.5" customHeight="1" x14ac:dyDescent="0.25">
      <c r="A74" s="55"/>
      <c r="B74" s="55"/>
      <c r="C74" s="55"/>
      <c r="D74" s="55"/>
      <c r="E74" s="55"/>
      <c r="F74" s="55"/>
      <c r="G74" s="55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7"/>
      <c r="U74" s="57"/>
      <c r="V74" s="66"/>
      <c r="W74" s="57"/>
      <c r="X74" s="106"/>
      <c r="Y74" s="57"/>
      <c r="Z74" s="66"/>
      <c r="AA74" s="70"/>
    </row>
    <row r="75" spans="1:27" s="17" customFormat="1" ht="14.25" customHeight="1" x14ac:dyDescent="0.25">
      <c r="A75" s="55"/>
      <c r="B75" s="55"/>
      <c r="C75" s="55"/>
      <c r="D75" s="55"/>
      <c r="E75" s="55"/>
      <c r="F75" s="55"/>
      <c r="G75" s="55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7"/>
      <c r="U75" s="57"/>
      <c r="V75" s="66"/>
      <c r="W75" s="57"/>
      <c r="X75" s="106"/>
      <c r="Y75" s="57"/>
      <c r="Z75" s="66"/>
      <c r="AA75" s="70"/>
    </row>
    <row r="76" spans="1:27" s="17" customFormat="1" ht="15.75" customHeight="1" x14ac:dyDescent="0.25">
      <c r="A76" s="55"/>
      <c r="B76" s="55"/>
      <c r="C76" s="55"/>
      <c r="D76" s="55"/>
      <c r="E76" s="55"/>
      <c r="F76" s="55"/>
      <c r="G76" s="55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7"/>
      <c r="U76" s="57"/>
      <c r="V76" s="66"/>
      <c r="W76" s="57"/>
      <c r="X76" s="106"/>
      <c r="Y76" s="57"/>
      <c r="Z76" s="66"/>
      <c r="AA76" s="70"/>
    </row>
    <row r="77" spans="1:27" s="17" customFormat="1" ht="5.25" customHeight="1" x14ac:dyDescent="0.25">
      <c r="A77" s="55"/>
      <c r="B77" s="55"/>
      <c r="C77" s="55"/>
      <c r="D77" s="55"/>
      <c r="E77" s="55"/>
      <c r="F77" s="55"/>
      <c r="G77" s="56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57"/>
      <c r="U77" s="57"/>
      <c r="V77" s="66"/>
      <c r="W77" s="57"/>
      <c r="X77" s="106"/>
      <c r="Y77" s="57"/>
      <c r="Z77" s="66"/>
      <c r="AA77" s="70"/>
    </row>
    <row r="78" spans="1:27" s="17" customFormat="1" ht="21" customHeight="1" x14ac:dyDescent="0.25">
      <c r="A78" s="55"/>
      <c r="B78" s="55"/>
      <c r="C78" s="55"/>
      <c r="D78" s="55"/>
      <c r="E78" s="55"/>
      <c r="F78" s="55"/>
      <c r="G78" s="14">
        <v>2018</v>
      </c>
      <c r="H78" s="6">
        <v>69020.328999999998</v>
      </c>
      <c r="I78" s="6">
        <v>69020.33</v>
      </c>
      <c r="J78" s="6">
        <v>40555.910000000003</v>
      </c>
      <c r="K78" s="6">
        <v>68790</v>
      </c>
      <c r="L78" s="6">
        <v>68790</v>
      </c>
      <c r="M78" s="6">
        <v>40555.910000000003</v>
      </c>
      <c r="N78" s="6">
        <v>230.32900000000001</v>
      </c>
      <c r="O78" s="6">
        <v>230.33</v>
      </c>
      <c r="P78" s="6">
        <v>0</v>
      </c>
      <c r="Q78" s="6">
        <v>0</v>
      </c>
      <c r="R78" s="6">
        <v>0</v>
      </c>
      <c r="S78" s="6">
        <v>0</v>
      </c>
      <c r="T78" s="57"/>
      <c r="U78" s="57"/>
      <c r="V78" s="66"/>
      <c r="W78" s="57"/>
      <c r="X78" s="106"/>
      <c r="Y78" s="57"/>
      <c r="Z78" s="66"/>
      <c r="AA78" s="70"/>
    </row>
    <row r="79" spans="1:27" s="17" customFormat="1" ht="20.25" customHeight="1" x14ac:dyDescent="0.25">
      <c r="A79" s="56"/>
      <c r="B79" s="56"/>
      <c r="C79" s="56"/>
      <c r="D79" s="56"/>
      <c r="E79" s="56"/>
      <c r="F79" s="56"/>
      <c r="G79" s="14">
        <v>2019</v>
      </c>
      <c r="H79" s="6">
        <v>47676.74</v>
      </c>
      <c r="I79" s="6">
        <v>47676.74</v>
      </c>
      <c r="J79" s="6">
        <v>76141.159999999989</v>
      </c>
      <c r="K79" s="6">
        <v>43810</v>
      </c>
      <c r="L79" s="6">
        <v>43810</v>
      </c>
      <c r="M79" s="6">
        <v>72044.09</v>
      </c>
      <c r="N79" s="6">
        <v>3848.81</v>
      </c>
      <c r="O79" s="6">
        <v>3848.81</v>
      </c>
      <c r="P79" s="6">
        <v>4079.14</v>
      </c>
      <c r="Q79" s="6">
        <v>17.93</v>
      </c>
      <c r="R79" s="6">
        <v>17.93</v>
      </c>
      <c r="S79" s="6">
        <v>17.93</v>
      </c>
      <c r="T79" s="57"/>
      <c r="U79" s="57"/>
      <c r="V79" s="66"/>
      <c r="W79" s="57"/>
      <c r="X79" s="106"/>
      <c r="Y79" s="57"/>
      <c r="Z79" s="66"/>
      <c r="AA79" s="70"/>
    </row>
    <row r="80" spans="1:27" s="17" customFormat="1" ht="35.25" customHeight="1" x14ac:dyDescent="0.25">
      <c r="A80" s="54">
        <v>14</v>
      </c>
      <c r="B80" s="109" t="s">
        <v>443</v>
      </c>
      <c r="C80" s="109" t="s">
        <v>444</v>
      </c>
      <c r="D80" s="109" t="s">
        <v>445</v>
      </c>
      <c r="E80" s="109" t="s">
        <v>446</v>
      </c>
      <c r="F80" s="109" t="s">
        <v>447</v>
      </c>
      <c r="G80" s="27" t="s">
        <v>82</v>
      </c>
      <c r="H80" s="28">
        <v>245810</v>
      </c>
      <c r="I80" s="28">
        <v>879.20073000000002</v>
      </c>
      <c r="J80" s="28">
        <v>879.20073000000002</v>
      </c>
      <c r="K80" s="28">
        <v>0</v>
      </c>
      <c r="L80" s="29">
        <v>0</v>
      </c>
      <c r="M80" s="29">
        <v>0</v>
      </c>
      <c r="N80" s="28">
        <v>245810</v>
      </c>
      <c r="O80" s="29">
        <v>879.20073000000002</v>
      </c>
      <c r="P80" s="29">
        <v>879.20073000000002</v>
      </c>
      <c r="Q80" s="29">
        <v>0</v>
      </c>
      <c r="R80" s="29">
        <v>0</v>
      </c>
      <c r="S80" s="29">
        <v>0</v>
      </c>
      <c r="T80" s="109" t="s">
        <v>54</v>
      </c>
      <c r="U80" s="109" t="s">
        <v>54</v>
      </c>
      <c r="V80" s="109" t="s">
        <v>54</v>
      </c>
      <c r="W80" s="109" t="s">
        <v>54</v>
      </c>
      <c r="X80" s="109" t="s">
        <v>54</v>
      </c>
      <c r="Y80" s="109" t="s">
        <v>54</v>
      </c>
      <c r="Z80" s="109" t="s">
        <v>54</v>
      </c>
      <c r="AA80" s="109" t="s">
        <v>448</v>
      </c>
    </row>
    <row r="81" spans="1:27" s="17" customFormat="1" ht="35.25" customHeight="1" x14ac:dyDescent="0.25">
      <c r="A81" s="55"/>
      <c r="B81" s="111"/>
      <c r="C81" s="111"/>
      <c r="D81" s="111"/>
      <c r="E81" s="111"/>
      <c r="F81" s="111"/>
      <c r="G81" s="27">
        <v>2019</v>
      </c>
      <c r="H81" s="28">
        <v>5140</v>
      </c>
      <c r="I81" s="28">
        <v>879.20073000000002</v>
      </c>
      <c r="J81" s="28">
        <v>879.20073000000002</v>
      </c>
      <c r="K81" s="28">
        <v>0</v>
      </c>
      <c r="L81" s="29">
        <v>0</v>
      </c>
      <c r="M81" s="29">
        <v>0</v>
      </c>
      <c r="N81" s="28">
        <v>5140</v>
      </c>
      <c r="O81" s="29">
        <v>879.20073000000002</v>
      </c>
      <c r="P81" s="29">
        <v>879.20073000000002</v>
      </c>
      <c r="Q81" s="29">
        <v>0</v>
      </c>
      <c r="R81" s="29">
        <v>0</v>
      </c>
      <c r="S81" s="29">
        <v>0</v>
      </c>
      <c r="T81" s="111"/>
      <c r="U81" s="111"/>
      <c r="V81" s="111"/>
      <c r="W81" s="111"/>
      <c r="X81" s="111"/>
      <c r="Y81" s="111"/>
      <c r="Z81" s="111"/>
      <c r="AA81" s="111"/>
    </row>
    <row r="82" spans="1:27" s="17" customFormat="1" ht="35.25" customHeight="1" x14ac:dyDescent="0.25">
      <c r="A82" s="55"/>
      <c r="B82" s="111"/>
      <c r="C82" s="111"/>
      <c r="D82" s="111"/>
      <c r="E82" s="111"/>
      <c r="F82" s="111"/>
      <c r="G82" s="27">
        <v>2020</v>
      </c>
      <c r="H82" s="28">
        <v>93956.7</v>
      </c>
      <c r="I82" s="28">
        <v>0</v>
      </c>
      <c r="J82" s="28">
        <v>0</v>
      </c>
      <c r="K82" s="28">
        <v>0</v>
      </c>
      <c r="L82" s="29">
        <v>0</v>
      </c>
      <c r="M82" s="29">
        <v>0</v>
      </c>
      <c r="N82" s="28">
        <v>93956.7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111"/>
      <c r="U82" s="111"/>
      <c r="V82" s="111"/>
      <c r="W82" s="111"/>
      <c r="X82" s="111"/>
      <c r="Y82" s="111"/>
      <c r="Z82" s="111"/>
      <c r="AA82" s="111"/>
    </row>
    <row r="83" spans="1:27" s="17" customFormat="1" ht="35.25" customHeight="1" x14ac:dyDescent="0.25">
      <c r="A83" s="56"/>
      <c r="B83" s="110"/>
      <c r="C83" s="110"/>
      <c r="D83" s="110"/>
      <c r="E83" s="110"/>
      <c r="F83" s="110"/>
      <c r="G83" s="27">
        <v>2021</v>
      </c>
      <c r="H83" s="28">
        <v>146713.29999999999</v>
      </c>
      <c r="I83" s="28">
        <v>0</v>
      </c>
      <c r="J83" s="28">
        <v>0</v>
      </c>
      <c r="K83" s="28">
        <v>0</v>
      </c>
      <c r="L83" s="29">
        <v>0</v>
      </c>
      <c r="M83" s="29">
        <v>0</v>
      </c>
      <c r="N83" s="28">
        <v>146713.29999999999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110"/>
      <c r="U83" s="110"/>
      <c r="V83" s="110"/>
      <c r="W83" s="110"/>
      <c r="X83" s="110"/>
      <c r="Y83" s="110"/>
      <c r="Z83" s="110"/>
      <c r="AA83" s="110"/>
    </row>
    <row r="84" spans="1:27" s="17" customFormat="1" ht="75.75" customHeight="1" x14ac:dyDescent="0.25">
      <c r="A84" s="54">
        <v>15</v>
      </c>
      <c r="B84" s="54" t="s">
        <v>269</v>
      </c>
      <c r="C84" s="54" t="s">
        <v>253</v>
      </c>
      <c r="D84" s="54" t="s">
        <v>338</v>
      </c>
      <c r="E84" s="54" t="s">
        <v>270</v>
      </c>
      <c r="F84" s="54" t="s">
        <v>271</v>
      </c>
      <c r="G84" s="14" t="s">
        <v>4</v>
      </c>
      <c r="H84" s="6">
        <v>204000.003</v>
      </c>
      <c r="I84" s="6">
        <v>204000.003</v>
      </c>
      <c r="J84" s="6">
        <v>204000.003</v>
      </c>
      <c r="K84" s="6">
        <v>109642.54999999999</v>
      </c>
      <c r="L84" s="6">
        <v>109642.54999999999</v>
      </c>
      <c r="M84" s="6">
        <v>109642.54999999999</v>
      </c>
      <c r="N84" s="6">
        <v>84090.200000000012</v>
      </c>
      <c r="O84" s="6">
        <v>84090.200000000012</v>
      </c>
      <c r="P84" s="6">
        <v>84090.200000000012</v>
      </c>
      <c r="Q84" s="6">
        <v>10267.253000000001</v>
      </c>
      <c r="R84" s="6">
        <v>10267.253000000001</v>
      </c>
      <c r="S84" s="6">
        <v>10267.253000000001</v>
      </c>
      <c r="T84" s="54" t="s">
        <v>373</v>
      </c>
      <c r="U84" s="54" t="s">
        <v>272</v>
      </c>
      <c r="V84" s="65">
        <v>43451</v>
      </c>
      <c r="W84" s="54" t="s">
        <v>274</v>
      </c>
      <c r="X84" s="91">
        <v>204000</v>
      </c>
      <c r="Y84" s="54" t="s">
        <v>273</v>
      </c>
      <c r="Z84" s="65">
        <v>43770</v>
      </c>
      <c r="AA84" s="54" t="s">
        <v>374</v>
      </c>
    </row>
    <row r="85" spans="1:27" s="17" customFormat="1" x14ac:dyDescent="0.25">
      <c r="A85" s="55"/>
      <c r="B85" s="55"/>
      <c r="C85" s="55"/>
      <c r="D85" s="55"/>
      <c r="E85" s="55"/>
      <c r="F85" s="55"/>
      <c r="G85" s="14">
        <v>2018</v>
      </c>
      <c r="H85" s="6">
        <v>61200</v>
      </c>
      <c r="I85" s="6">
        <v>61200</v>
      </c>
      <c r="J85" s="6">
        <v>61200</v>
      </c>
      <c r="K85" s="6">
        <v>50408.56</v>
      </c>
      <c r="L85" s="6">
        <v>50408.56</v>
      </c>
      <c r="M85" s="6">
        <v>50408.56</v>
      </c>
      <c r="N85" s="6">
        <v>8257.82</v>
      </c>
      <c r="O85" s="6">
        <v>8257.82</v>
      </c>
      <c r="P85" s="6">
        <v>8257.82</v>
      </c>
      <c r="Q85" s="6">
        <v>2533.62</v>
      </c>
      <c r="R85" s="6">
        <v>2533.62</v>
      </c>
      <c r="S85" s="6">
        <v>2533.62</v>
      </c>
      <c r="T85" s="55"/>
      <c r="U85" s="55"/>
      <c r="V85" s="55"/>
      <c r="W85" s="55"/>
      <c r="X85" s="92"/>
      <c r="Y85" s="55"/>
      <c r="Z85" s="55"/>
      <c r="AA85" s="55"/>
    </row>
    <row r="86" spans="1:27" s="17" customFormat="1" x14ac:dyDescent="0.25">
      <c r="A86" s="56"/>
      <c r="B86" s="56"/>
      <c r="C86" s="56"/>
      <c r="D86" s="56"/>
      <c r="E86" s="56"/>
      <c r="F86" s="56"/>
      <c r="G86" s="14">
        <v>2019</v>
      </c>
      <c r="H86" s="6">
        <v>142800.003</v>
      </c>
      <c r="I86" s="6">
        <v>142800</v>
      </c>
      <c r="J86" s="6">
        <v>142800</v>
      </c>
      <c r="K86" s="6">
        <v>59233.99</v>
      </c>
      <c r="L86" s="6">
        <v>59233.99</v>
      </c>
      <c r="M86" s="6">
        <v>59233.99</v>
      </c>
      <c r="N86" s="6">
        <v>75832.38</v>
      </c>
      <c r="O86" s="6">
        <v>75832.38</v>
      </c>
      <c r="P86" s="6">
        <v>75832.38</v>
      </c>
      <c r="Q86" s="6">
        <v>7733.6329999999998</v>
      </c>
      <c r="R86" s="6">
        <v>7733.6329999999998</v>
      </c>
      <c r="S86" s="6">
        <v>7733.6329999999998</v>
      </c>
      <c r="T86" s="56"/>
      <c r="U86" s="56"/>
      <c r="V86" s="56"/>
      <c r="W86" s="56"/>
      <c r="X86" s="103"/>
      <c r="Y86" s="56"/>
      <c r="Z86" s="56"/>
      <c r="AA86" s="56"/>
    </row>
    <row r="87" spans="1:27" s="17" customFormat="1" ht="75" customHeight="1" x14ac:dyDescent="0.25">
      <c r="A87" s="54">
        <v>16</v>
      </c>
      <c r="B87" s="54" t="s">
        <v>275</v>
      </c>
      <c r="C87" s="54" t="s">
        <v>253</v>
      </c>
      <c r="D87" s="54" t="s">
        <v>338</v>
      </c>
      <c r="E87" s="54" t="s">
        <v>276</v>
      </c>
      <c r="F87" s="54" t="s">
        <v>254</v>
      </c>
      <c r="G87" s="14" t="s">
        <v>4</v>
      </c>
      <c r="H87" s="6">
        <v>146880</v>
      </c>
      <c r="I87" s="6">
        <v>146880</v>
      </c>
      <c r="J87" s="6">
        <v>146880</v>
      </c>
      <c r="K87" s="6">
        <v>77989.740000000005</v>
      </c>
      <c r="L87" s="6">
        <v>77989.740000000005</v>
      </c>
      <c r="M87" s="6">
        <v>77989.740000000005</v>
      </c>
      <c r="N87" s="6">
        <v>58743.01</v>
      </c>
      <c r="O87" s="6">
        <v>58743.01</v>
      </c>
      <c r="P87" s="6">
        <v>58743.01</v>
      </c>
      <c r="Q87" s="6">
        <v>10147.25</v>
      </c>
      <c r="R87" s="6">
        <v>10147.25</v>
      </c>
      <c r="S87" s="6">
        <v>10147.25</v>
      </c>
      <c r="T87" s="54" t="s">
        <v>373</v>
      </c>
      <c r="U87" s="54" t="s">
        <v>277</v>
      </c>
      <c r="V87" s="65">
        <v>43434</v>
      </c>
      <c r="W87" s="54" t="s">
        <v>278</v>
      </c>
      <c r="X87" s="91">
        <v>144000</v>
      </c>
      <c r="Y87" s="54" t="s">
        <v>279</v>
      </c>
      <c r="Z87" s="65">
        <v>43770</v>
      </c>
      <c r="AA87" s="54" t="s">
        <v>375</v>
      </c>
    </row>
    <row r="88" spans="1:27" s="17" customFormat="1" x14ac:dyDescent="0.25">
      <c r="A88" s="55"/>
      <c r="B88" s="55"/>
      <c r="C88" s="55"/>
      <c r="D88" s="55"/>
      <c r="E88" s="55"/>
      <c r="F88" s="55"/>
      <c r="G88" s="14">
        <v>2018</v>
      </c>
      <c r="H88" s="6">
        <v>43200.000000000007</v>
      </c>
      <c r="I88" s="6">
        <v>43200.000000000007</v>
      </c>
      <c r="J88" s="6">
        <v>43200.000000000007</v>
      </c>
      <c r="K88" s="6">
        <v>35582.51</v>
      </c>
      <c r="L88" s="6">
        <v>35582.51</v>
      </c>
      <c r="M88" s="6">
        <v>35582.51</v>
      </c>
      <c r="N88" s="6">
        <v>5829.05</v>
      </c>
      <c r="O88" s="6">
        <v>5829.05</v>
      </c>
      <c r="P88" s="6">
        <v>5829.05</v>
      </c>
      <c r="Q88" s="6">
        <v>1788.44</v>
      </c>
      <c r="R88" s="6">
        <v>1788.44</v>
      </c>
      <c r="S88" s="6">
        <v>1788.44</v>
      </c>
      <c r="T88" s="55"/>
      <c r="U88" s="55"/>
      <c r="V88" s="55"/>
      <c r="W88" s="55"/>
      <c r="X88" s="92"/>
      <c r="Y88" s="55"/>
      <c r="Z88" s="55"/>
      <c r="AA88" s="55"/>
    </row>
    <row r="89" spans="1:27" s="17" customFormat="1" x14ac:dyDescent="0.25">
      <c r="A89" s="56"/>
      <c r="B89" s="56"/>
      <c r="C89" s="56"/>
      <c r="D89" s="56"/>
      <c r="E89" s="56"/>
      <c r="F89" s="56"/>
      <c r="G89" s="14">
        <v>2019</v>
      </c>
      <c r="H89" s="6">
        <v>103680</v>
      </c>
      <c r="I89" s="6">
        <v>103680</v>
      </c>
      <c r="J89" s="6">
        <v>103680</v>
      </c>
      <c r="K89" s="6">
        <v>42407.23</v>
      </c>
      <c r="L89" s="6">
        <v>42407.23</v>
      </c>
      <c r="M89" s="6">
        <v>42407.23</v>
      </c>
      <c r="N89" s="6">
        <v>52913.96</v>
      </c>
      <c r="O89" s="6">
        <v>52913.96</v>
      </c>
      <c r="P89" s="6">
        <v>52913.96</v>
      </c>
      <c r="Q89" s="6">
        <v>8358.81</v>
      </c>
      <c r="R89" s="6">
        <v>8358.81</v>
      </c>
      <c r="S89" s="6">
        <v>8358.81</v>
      </c>
      <c r="T89" s="56"/>
      <c r="U89" s="56"/>
      <c r="V89" s="56"/>
      <c r="W89" s="56"/>
      <c r="X89" s="103"/>
      <c r="Y89" s="56"/>
      <c r="Z89" s="56"/>
      <c r="AA89" s="56"/>
    </row>
    <row r="90" spans="1:27" s="17" customFormat="1" ht="75.75" customHeight="1" x14ac:dyDescent="0.25">
      <c r="A90" s="54">
        <v>17</v>
      </c>
      <c r="B90" s="54" t="s">
        <v>280</v>
      </c>
      <c r="C90" s="54" t="s">
        <v>253</v>
      </c>
      <c r="D90" s="54" t="s">
        <v>338</v>
      </c>
      <c r="E90" s="54" t="s">
        <v>276</v>
      </c>
      <c r="F90" s="54" t="s">
        <v>281</v>
      </c>
      <c r="G90" s="14" t="s">
        <v>4</v>
      </c>
      <c r="H90" s="6">
        <v>144000</v>
      </c>
      <c r="I90" s="6">
        <v>144000</v>
      </c>
      <c r="J90" s="6">
        <v>144000</v>
      </c>
      <c r="K90" s="6">
        <v>78056.990000000005</v>
      </c>
      <c r="L90" s="6">
        <v>78056.990000000005</v>
      </c>
      <c r="M90" s="6">
        <v>78056.990000000005</v>
      </c>
      <c r="N90" s="6">
        <v>58743.01</v>
      </c>
      <c r="O90" s="6">
        <v>58743.01</v>
      </c>
      <c r="P90" s="6">
        <v>58743.01</v>
      </c>
      <c r="Q90" s="6">
        <v>7200</v>
      </c>
      <c r="R90" s="6">
        <v>7200</v>
      </c>
      <c r="S90" s="6">
        <v>7200</v>
      </c>
      <c r="T90" s="54" t="s">
        <v>373</v>
      </c>
      <c r="U90" s="54" t="s">
        <v>282</v>
      </c>
      <c r="V90" s="65">
        <v>43432</v>
      </c>
      <c r="W90" s="54" t="s">
        <v>284</v>
      </c>
      <c r="X90" s="91">
        <v>144000</v>
      </c>
      <c r="Y90" s="54" t="s">
        <v>283</v>
      </c>
      <c r="Z90" s="65">
        <v>43814</v>
      </c>
      <c r="AA90" s="54" t="s">
        <v>376</v>
      </c>
    </row>
    <row r="91" spans="1:27" s="17" customFormat="1" x14ac:dyDescent="0.25">
      <c r="A91" s="55"/>
      <c r="B91" s="55"/>
      <c r="C91" s="55"/>
      <c r="D91" s="55"/>
      <c r="E91" s="55"/>
      <c r="F91" s="55"/>
      <c r="G91" s="14">
        <v>2018</v>
      </c>
      <c r="H91" s="6">
        <v>43200.000000000007</v>
      </c>
      <c r="I91" s="6">
        <v>43200.000000000007</v>
      </c>
      <c r="J91" s="6">
        <v>43200.000000000007</v>
      </c>
      <c r="K91" s="6">
        <v>35582.51</v>
      </c>
      <c r="L91" s="6">
        <v>35582.51</v>
      </c>
      <c r="M91" s="6">
        <v>35582.51</v>
      </c>
      <c r="N91" s="6">
        <v>5829.05</v>
      </c>
      <c r="O91" s="6">
        <v>5829.05</v>
      </c>
      <c r="P91" s="6">
        <v>5829.05</v>
      </c>
      <c r="Q91" s="6">
        <v>1788.44</v>
      </c>
      <c r="R91" s="6">
        <v>1788.44</v>
      </c>
      <c r="S91" s="6">
        <v>1788.44</v>
      </c>
      <c r="T91" s="55"/>
      <c r="U91" s="55"/>
      <c r="V91" s="55"/>
      <c r="W91" s="55"/>
      <c r="X91" s="92"/>
      <c r="Y91" s="55"/>
      <c r="Z91" s="55"/>
      <c r="AA91" s="55"/>
    </row>
    <row r="92" spans="1:27" s="17" customFormat="1" x14ac:dyDescent="0.25">
      <c r="A92" s="56"/>
      <c r="B92" s="56"/>
      <c r="C92" s="56"/>
      <c r="D92" s="56"/>
      <c r="E92" s="56"/>
      <c r="F92" s="56"/>
      <c r="G92" s="14">
        <v>2019</v>
      </c>
      <c r="H92" s="6">
        <v>100800</v>
      </c>
      <c r="I92" s="6">
        <v>100800</v>
      </c>
      <c r="J92" s="6">
        <v>100800</v>
      </c>
      <c r="K92" s="6">
        <v>42474.48</v>
      </c>
      <c r="L92" s="6">
        <v>42474.48</v>
      </c>
      <c r="M92" s="6">
        <v>42474.48</v>
      </c>
      <c r="N92" s="6">
        <v>52913.96</v>
      </c>
      <c r="O92" s="6">
        <v>52913.96</v>
      </c>
      <c r="P92" s="6">
        <v>52913.96</v>
      </c>
      <c r="Q92" s="6">
        <v>5411.56</v>
      </c>
      <c r="R92" s="6">
        <v>5411.56</v>
      </c>
      <c r="S92" s="6">
        <v>5411.56</v>
      </c>
      <c r="T92" s="56"/>
      <c r="U92" s="56"/>
      <c r="V92" s="56"/>
      <c r="W92" s="56"/>
      <c r="X92" s="103"/>
      <c r="Y92" s="56"/>
      <c r="Z92" s="56"/>
      <c r="AA92" s="56"/>
    </row>
    <row r="93" spans="1:27" s="17" customFormat="1" ht="65.25" customHeight="1" x14ac:dyDescent="0.25">
      <c r="A93" s="54">
        <v>18</v>
      </c>
      <c r="B93" s="54" t="s">
        <v>285</v>
      </c>
      <c r="C93" s="54" t="s">
        <v>253</v>
      </c>
      <c r="D93" s="54" t="s">
        <v>338</v>
      </c>
      <c r="E93" s="54" t="s">
        <v>286</v>
      </c>
      <c r="F93" s="54" t="s">
        <v>287</v>
      </c>
      <c r="G93" s="14" t="s">
        <v>267</v>
      </c>
      <c r="H93" s="6">
        <v>49022.86</v>
      </c>
      <c r="I93" s="6">
        <v>0</v>
      </c>
      <c r="J93" s="6">
        <v>0</v>
      </c>
      <c r="K93" s="6">
        <v>45204.21</v>
      </c>
      <c r="L93" s="6">
        <v>0</v>
      </c>
      <c r="M93" s="6">
        <v>0</v>
      </c>
      <c r="N93" s="6">
        <v>1116.5999999999999</v>
      </c>
      <c r="O93" s="6">
        <v>0</v>
      </c>
      <c r="P93" s="6">
        <v>0</v>
      </c>
      <c r="Q93" s="6">
        <v>2702.05</v>
      </c>
      <c r="R93" s="6">
        <v>0</v>
      </c>
      <c r="S93" s="6">
        <v>0</v>
      </c>
      <c r="T93" s="54" t="s">
        <v>288</v>
      </c>
      <c r="U93" s="54" t="s">
        <v>377</v>
      </c>
      <c r="V93" s="54" t="s">
        <v>54</v>
      </c>
      <c r="W93" s="54" t="s">
        <v>54</v>
      </c>
      <c r="X93" s="54" t="s">
        <v>54</v>
      </c>
      <c r="Y93" s="54" t="s">
        <v>54</v>
      </c>
      <c r="Z93" s="54" t="s">
        <v>54</v>
      </c>
      <c r="AA93" s="54" t="s">
        <v>378</v>
      </c>
    </row>
    <row r="94" spans="1:27" s="17" customFormat="1" x14ac:dyDescent="0.25">
      <c r="A94" s="55"/>
      <c r="B94" s="55"/>
      <c r="C94" s="55"/>
      <c r="D94" s="55"/>
      <c r="E94" s="55"/>
      <c r="F94" s="55"/>
      <c r="G94" s="14">
        <v>2020</v>
      </c>
      <c r="H94" s="6">
        <v>24541.41</v>
      </c>
      <c r="I94" s="6">
        <v>0</v>
      </c>
      <c r="J94" s="6">
        <v>0</v>
      </c>
      <c r="K94" s="6">
        <v>22629.75</v>
      </c>
      <c r="L94" s="6">
        <v>0</v>
      </c>
      <c r="M94" s="6">
        <v>0</v>
      </c>
      <c r="N94" s="6">
        <v>558.98</v>
      </c>
      <c r="O94" s="6">
        <v>0</v>
      </c>
      <c r="P94" s="6">
        <v>0</v>
      </c>
      <c r="Q94" s="6">
        <v>1352.68</v>
      </c>
      <c r="R94" s="6">
        <v>0</v>
      </c>
      <c r="S94" s="6">
        <v>0</v>
      </c>
      <c r="T94" s="55"/>
      <c r="U94" s="55"/>
      <c r="V94" s="55"/>
      <c r="W94" s="55"/>
      <c r="X94" s="55"/>
      <c r="Y94" s="55"/>
      <c r="Z94" s="55"/>
      <c r="AA94" s="55"/>
    </row>
    <row r="95" spans="1:27" s="17" customFormat="1" x14ac:dyDescent="0.25">
      <c r="A95" s="56"/>
      <c r="B95" s="56"/>
      <c r="C95" s="56"/>
      <c r="D95" s="56"/>
      <c r="E95" s="56"/>
      <c r="F95" s="56"/>
      <c r="G95" s="14">
        <v>2021</v>
      </c>
      <c r="H95" s="6">
        <v>24481.449999999997</v>
      </c>
      <c r="I95" s="6">
        <v>0</v>
      </c>
      <c r="J95" s="6">
        <v>0</v>
      </c>
      <c r="K95" s="6">
        <v>22574.46</v>
      </c>
      <c r="L95" s="6">
        <v>0</v>
      </c>
      <c r="M95" s="6">
        <v>0</v>
      </c>
      <c r="N95" s="6">
        <v>557.62</v>
      </c>
      <c r="O95" s="6">
        <v>0</v>
      </c>
      <c r="P95" s="6">
        <v>0</v>
      </c>
      <c r="Q95" s="6">
        <v>1349.37</v>
      </c>
      <c r="R95" s="6">
        <v>0</v>
      </c>
      <c r="S95" s="6">
        <v>0</v>
      </c>
      <c r="T95" s="56"/>
      <c r="U95" s="56"/>
      <c r="V95" s="56"/>
      <c r="W95" s="56"/>
      <c r="X95" s="56"/>
      <c r="Y95" s="56"/>
      <c r="Z95" s="56"/>
      <c r="AA95" s="56"/>
    </row>
    <row r="96" spans="1:27" s="17" customFormat="1" ht="92.25" customHeight="1" x14ac:dyDescent="0.25">
      <c r="A96" s="54">
        <v>19</v>
      </c>
      <c r="B96" s="54" t="s">
        <v>289</v>
      </c>
      <c r="C96" s="54" t="s">
        <v>253</v>
      </c>
      <c r="D96" s="54" t="s">
        <v>338</v>
      </c>
      <c r="E96" s="54" t="s">
        <v>290</v>
      </c>
      <c r="F96" s="54" t="s">
        <v>291</v>
      </c>
      <c r="G96" s="14" t="s">
        <v>267</v>
      </c>
      <c r="H96" s="6">
        <v>68643.263999999996</v>
      </c>
      <c r="I96" s="6">
        <v>0</v>
      </c>
      <c r="J96" s="6">
        <v>0</v>
      </c>
      <c r="K96" s="6">
        <v>63285.89</v>
      </c>
      <c r="L96" s="6">
        <v>0</v>
      </c>
      <c r="M96" s="6">
        <v>0</v>
      </c>
      <c r="N96" s="6">
        <v>2238.759</v>
      </c>
      <c r="O96" s="6">
        <v>0</v>
      </c>
      <c r="P96" s="6">
        <v>0</v>
      </c>
      <c r="Q96" s="6">
        <v>3118.614</v>
      </c>
      <c r="R96" s="6">
        <v>0</v>
      </c>
      <c r="S96" s="6">
        <v>0</v>
      </c>
      <c r="T96" s="54" t="s">
        <v>288</v>
      </c>
      <c r="U96" s="54" t="s">
        <v>379</v>
      </c>
      <c r="V96" s="54" t="s">
        <v>54</v>
      </c>
      <c r="W96" s="54" t="s">
        <v>54</v>
      </c>
      <c r="X96" s="54" t="s">
        <v>54</v>
      </c>
      <c r="Y96" s="54" t="s">
        <v>54</v>
      </c>
      <c r="Z96" s="54" t="s">
        <v>54</v>
      </c>
      <c r="AA96" s="54" t="s">
        <v>380</v>
      </c>
    </row>
    <row r="97" spans="1:27" s="17" customFormat="1" ht="30" customHeight="1" x14ac:dyDescent="0.25">
      <c r="A97" s="55"/>
      <c r="B97" s="55"/>
      <c r="C97" s="55"/>
      <c r="D97" s="55"/>
      <c r="E97" s="55"/>
      <c r="F97" s="55"/>
      <c r="G97" s="14">
        <v>2020</v>
      </c>
      <c r="H97" s="6">
        <v>34363.612000000001</v>
      </c>
      <c r="I97" s="6">
        <v>0</v>
      </c>
      <c r="J97" s="6">
        <v>0</v>
      </c>
      <c r="K97" s="6">
        <v>31681.65</v>
      </c>
      <c r="L97" s="6">
        <v>0</v>
      </c>
      <c r="M97" s="6">
        <v>0</v>
      </c>
      <c r="N97" s="6">
        <v>1120.749</v>
      </c>
      <c r="O97" s="6">
        <v>0</v>
      </c>
      <c r="P97" s="6">
        <v>0</v>
      </c>
      <c r="Q97" s="6">
        <v>1561.2139999999999</v>
      </c>
      <c r="R97" s="6">
        <v>0</v>
      </c>
      <c r="S97" s="6">
        <v>0</v>
      </c>
      <c r="T97" s="55"/>
      <c r="U97" s="55"/>
      <c r="V97" s="55"/>
      <c r="W97" s="55"/>
      <c r="X97" s="55"/>
      <c r="Y97" s="55"/>
      <c r="Z97" s="55"/>
      <c r="AA97" s="55"/>
    </row>
    <row r="98" spans="1:27" s="17" customFormat="1" ht="39" customHeight="1" x14ac:dyDescent="0.25">
      <c r="A98" s="56"/>
      <c r="B98" s="56"/>
      <c r="C98" s="56"/>
      <c r="D98" s="56"/>
      <c r="E98" s="56"/>
      <c r="F98" s="56"/>
      <c r="G98" s="14">
        <v>2021</v>
      </c>
      <c r="H98" s="6">
        <v>34279.652000000002</v>
      </c>
      <c r="I98" s="6">
        <v>0</v>
      </c>
      <c r="J98" s="6">
        <v>0</v>
      </c>
      <c r="K98" s="6">
        <v>31604.240000000002</v>
      </c>
      <c r="L98" s="6">
        <v>0</v>
      </c>
      <c r="M98" s="6">
        <v>0</v>
      </c>
      <c r="N98" s="6">
        <v>1118.01</v>
      </c>
      <c r="O98" s="6">
        <v>0</v>
      </c>
      <c r="P98" s="6">
        <v>0</v>
      </c>
      <c r="Q98" s="6">
        <v>1557.4</v>
      </c>
      <c r="R98" s="6">
        <v>0</v>
      </c>
      <c r="S98" s="6">
        <v>0</v>
      </c>
      <c r="T98" s="56"/>
      <c r="U98" s="56"/>
      <c r="V98" s="56"/>
      <c r="W98" s="56"/>
      <c r="X98" s="56"/>
      <c r="Y98" s="56"/>
      <c r="Z98" s="56"/>
      <c r="AA98" s="56"/>
    </row>
    <row r="99" spans="1:27" s="17" customFormat="1" ht="143.25" customHeight="1" x14ac:dyDescent="0.25">
      <c r="A99" s="57">
        <v>20</v>
      </c>
      <c r="B99" s="57" t="s">
        <v>30</v>
      </c>
      <c r="C99" s="57" t="s">
        <v>307</v>
      </c>
      <c r="D99" s="57" t="s">
        <v>336</v>
      </c>
      <c r="E99" s="57" t="s">
        <v>142</v>
      </c>
      <c r="F99" s="57" t="s">
        <v>47</v>
      </c>
      <c r="G99" s="14" t="s">
        <v>24</v>
      </c>
      <c r="H99" s="6">
        <v>509226.6</v>
      </c>
      <c r="I99" s="6">
        <v>394887.1</v>
      </c>
      <c r="J99" s="6">
        <v>140558.21</v>
      </c>
      <c r="K99" s="6">
        <v>505170</v>
      </c>
      <c r="L99" s="6">
        <v>391840</v>
      </c>
      <c r="M99" s="6">
        <v>140160.28999999998</v>
      </c>
      <c r="N99" s="6">
        <v>4056.6</v>
      </c>
      <c r="O99" s="6">
        <v>3047.1</v>
      </c>
      <c r="P99" s="6">
        <v>397.92</v>
      </c>
      <c r="Q99" s="6">
        <v>0</v>
      </c>
      <c r="R99" s="6">
        <v>0</v>
      </c>
      <c r="S99" s="6">
        <v>0</v>
      </c>
      <c r="T99" s="57" t="s">
        <v>53</v>
      </c>
      <c r="U99" s="57" t="s">
        <v>91</v>
      </c>
      <c r="V99" s="21" t="s">
        <v>139</v>
      </c>
      <c r="W99" s="21" t="s">
        <v>140</v>
      </c>
      <c r="X99" s="22">
        <v>230998.48</v>
      </c>
      <c r="Y99" s="21" t="s">
        <v>138</v>
      </c>
      <c r="Z99" s="30">
        <v>44012</v>
      </c>
      <c r="AA99" s="21" t="s">
        <v>386</v>
      </c>
    </row>
    <row r="100" spans="1:27" s="17" customFormat="1" ht="20.25" customHeight="1" x14ac:dyDescent="0.25">
      <c r="A100" s="57"/>
      <c r="B100" s="57"/>
      <c r="C100" s="57"/>
      <c r="D100" s="57"/>
      <c r="E100" s="57"/>
      <c r="F100" s="57"/>
      <c r="G100" s="14">
        <v>2018</v>
      </c>
      <c r="H100" s="6">
        <v>128705.29</v>
      </c>
      <c r="I100" s="6">
        <v>128705.29</v>
      </c>
      <c r="J100" s="6">
        <v>64729.5</v>
      </c>
      <c r="K100" s="6">
        <v>128220</v>
      </c>
      <c r="L100" s="6">
        <v>128220</v>
      </c>
      <c r="M100" s="6">
        <v>64593.7</v>
      </c>
      <c r="N100" s="6">
        <v>485.29</v>
      </c>
      <c r="O100" s="6">
        <v>485.29</v>
      </c>
      <c r="P100" s="6">
        <v>135.80000000000001</v>
      </c>
      <c r="Q100" s="6">
        <v>0</v>
      </c>
      <c r="R100" s="6">
        <v>0</v>
      </c>
      <c r="S100" s="6">
        <v>0</v>
      </c>
      <c r="T100" s="57"/>
      <c r="U100" s="57"/>
      <c r="V100" s="67" t="s">
        <v>54</v>
      </c>
      <c r="W100" s="67" t="s">
        <v>54</v>
      </c>
      <c r="X100" s="67" t="s">
        <v>54</v>
      </c>
      <c r="Y100" s="67" t="s">
        <v>54</v>
      </c>
      <c r="Z100" s="67" t="s">
        <v>54</v>
      </c>
      <c r="AA100" s="109" t="s">
        <v>387</v>
      </c>
    </row>
    <row r="101" spans="1:27" s="17" customFormat="1" ht="21" customHeight="1" x14ac:dyDescent="0.25">
      <c r="A101" s="57"/>
      <c r="B101" s="57"/>
      <c r="C101" s="57"/>
      <c r="D101" s="57"/>
      <c r="E101" s="57"/>
      <c r="F101" s="57"/>
      <c r="G101" s="14">
        <v>2019</v>
      </c>
      <c r="H101" s="6">
        <v>266181.81</v>
      </c>
      <c r="I101" s="6">
        <v>266181.81</v>
      </c>
      <c r="J101" s="6">
        <v>75828.709999999992</v>
      </c>
      <c r="K101" s="6">
        <v>263620</v>
      </c>
      <c r="L101" s="6">
        <v>263620</v>
      </c>
      <c r="M101" s="6">
        <v>75566.59</v>
      </c>
      <c r="N101" s="6">
        <v>2561.81</v>
      </c>
      <c r="O101" s="6">
        <v>2561.81</v>
      </c>
      <c r="P101" s="6">
        <v>262.12</v>
      </c>
      <c r="Q101" s="6">
        <v>0</v>
      </c>
      <c r="R101" s="6">
        <v>0</v>
      </c>
      <c r="S101" s="6">
        <v>0</v>
      </c>
      <c r="T101" s="57"/>
      <c r="U101" s="57"/>
      <c r="V101" s="68"/>
      <c r="W101" s="68"/>
      <c r="X101" s="68"/>
      <c r="Y101" s="68"/>
      <c r="Z101" s="68"/>
      <c r="AA101" s="111"/>
    </row>
    <row r="102" spans="1:27" s="17" customFormat="1" ht="43.5" customHeight="1" x14ac:dyDescent="0.25">
      <c r="A102" s="57"/>
      <c r="B102" s="57"/>
      <c r="C102" s="57"/>
      <c r="D102" s="57"/>
      <c r="E102" s="57"/>
      <c r="F102" s="57"/>
      <c r="G102" s="14">
        <v>2020</v>
      </c>
      <c r="H102" s="6">
        <v>114339.5</v>
      </c>
      <c r="I102" s="6">
        <v>0</v>
      </c>
      <c r="J102" s="6">
        <v>0</v>
      </c>
      <c r="K102" s="6">
        <v>113330</v>
      </c>
      <c r="L102" s="6">
        <v>0</v>
      </c>
      <c r="M102" s="6">
        <v>0</v>
      </c>
      <c r="N102" s="6">
        <v>1009.5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57"/>
      <c r="U102" s="57"/>
      <c r="V102" s="69"/>
      <c r="W102" s="69"/>
      <c r="X102" s="69"/>
      <c r="Y102" s="69"/>
      <c r="Z102" s="69"/>
      <c r="AA102" s="110"/>
    </row>
    <row r="103" spans="1:27" s="17" customFormat="1" ht="78.75" customHeight="1" x14ac:dyDescent="0.25">
      <c r="A103" s="54">
        <v>21</v>
      </c>
      <c r="B103" s="54" t="s">
        <v>328</v>
      </c>
      <c r="C103" s="54" t="s">
        <v>310</v>
      </c>
      <c r="D103" s="54" t="s">
        <v>339</v>
      </c>
      <c r="E103" s="54" t="s">
        <v>333</v>
      </c>
      <c r="F103" s="54" t="s">
        <v>210</v>
      </c>
      <c r="G103" s="12" t="s">
        <v>329</v>
      </c>
      <c r="H103" s="20">
        <v>35086.758999999998</v>
      </c>
      <c r="I103" s="20">
        <v>35086.758999999998</v>
      </c>
      <c r="J103" s="20">
        <v>31195.12803</v>
      </c>
      <c r="K103" s="20">
        <v>23429.1</v>
      </c>
      <c r="L103" s="20">
        <v>23429.1</v>
      </c>
      <c r="M103" s="20">
        <v>19654.21774</v>
      </c>
      <c r="N103" s="20">
        <v>11657.659000000001</v>
      </c>
      <c r="O103" s="20">
        <v>11657.659000000001</v>
      </c>
      <c r="P103" s="20">
        <v>11540.910290000002</v>
      </c>
      <c r="Q103" s="20">
        <v>0</v>
      </c>
      <c r="R103" s="20">
        <v>0</v>
      </c>
      <c r="S103" s="20">
        <v>0</v>
      </c>
      <c r="T103" s="109" t="s">
        <v>330</v>
      </c>
      <c r="U103" s="109" t="s">
        <v>54</v>
      </c>
      <c r="V103" s="31">
        <v>43581</v>
      </c>
      <c r="W103" s="32" t="s">
        <v>331</v>
      </c>
      <c r="X103" s="32">
        <v>18707.249</v>
      </c>
      <c r="Y103" s="32" t="s">
        <v>332</v>
      </c>
      <c r="Z103" s="31">
        <v>43752</v>
      </c>
      <c r="AA103" s="109" t="s">
        <v>388</v>
      </c>
    </row>
    <row r="104" spans="1:27" s="17" customFormat="1" ht="43.5" customHeight="1" x14ac:dyDescent="0.25">
      <c r="A104" s="55"/>
      <c r="B104" s="55"/>
      <c r="C104" s="55"/>
      <c r="D104" s="55"/>
      <c r="E104" s="55"/>
      <c r="F104" s="55"/>
      <c r="G104" s="14">
        <v>2017</v>
      </c>
      <c r="H104" s="6">
        <v>10933.049000000001</v>
      </c>
      <c r="I104" s="6">
        <v>10933.049000000001</v>
      </c>
      <c r="J104" s="6">
        <v>10933.049000000001</v>
      </c>
      <c r="K104" s="6">
        <v>0</v>
      </c>
      <c r="L104" s="6">
        <v>0</v>
      </c>
      <c r="M104" s="6">
        <v>0</v>
      </c>
      <c r="N104" s="6">
        <v>10933.049000000001</v>
      </c>
      <c r="O104" s="6">
        <v>10933.049000000001</v>
      </c>
      <c r="P104" s="6">
        <v>10933.049000000001</v>
      </c>
      <c r="Q104" s="6">
        <v>0</v>
      </c>
      <c r="R104" s="6">
        <v>0</v>
      </c>
      <c r="S104" s="6">
        <v>0</v>
      </c>
      <c r="T104" s="111"/>
      <c r="U104" s="111"/>
      <c r="V104" s="21">
        <v>2019</v>
      </c>
      <c r="W104" s="21" t="s">
        <v>389</v>
      </c>
      <c r="X104" s="22">
        <v>1449.2274</v>
      </c>
      <c r="Y104" s="21" t="s">
        <v>390</v>
      </c>
      <c r="Z104" s="21">
        <v>2019</v>
      </c>
      <c r="AA104" s="111"/>
    </row>
    <row r="105" spans="1:27" s="17" customFormat="1" ht="43.5" customHeight="1" x14ac:dyDescent="0.25">
      <c r="A105" s="55"/>
      <c r="B105" s="55"/>
      <c r="C105" s="55"/>
      <c r="D105" s="55"/>
      <c r="E105" s="55"/>
      <c r="F105" s="55"/>
      <c r="G105" s="14">
        <v>2019</v>
      </c>
      <c r="H105" s="6">
        <v>24153.71</v>
      </c>
      <c r="I105" s="6">
        <v>24153.71</v>
      </c>
      <c r="J105" s="6">
        <v>20262.079030000001</v>
      </c>
      <c r="K105" s="6">
        <v>23429.1</v>
      </c>
      <c r="L105" s="6">
        <v>23429.1</v>
      </c>
      <c r="M105" s="6">
        <v>19654.21774</v>
      </c>
      <c r="N105" s="6">
        <v>724.61</v>
      </c>
      <c r="O105" s="6">
        <v>724.61</v>
      </c>
      <c r="P105" s="6">
        <v>607.86129000000005</v>
      </c>
      <c r="Q105" s="6">
        <v>0</v>
      </c>
      <c r="R105" s="6">
        <v>0</v>
      </c>
      <c r="S105" s="6">
        <v>0</v>
      </c>
      <c r="T105" s="110"/>
      <c r="U105" s="110"/>
      <c r="V105" s="21">
        <v>2019</v>
      </c>
      <c r="W105" s="21" t="s">
        <v>391</v>
      </c>
      <c r="X105" s="22">
        <v>251.23009999999999</v>
      </c>
      <c r="Y105" s="21" t="s">
        <v>392</v>
      </c>
      <c r="Z105" s="21">
        <v>2019</v>
      </c>
      <c r="AA105" s="110"/>
    </row>
    <row r="106" spans="1:27" s="17" customFormat="1" ht="77.25" customHeight="1" x14ac:dyDescent="0.25">
      <c r="A106" s="57">
        <v>22</v>
      </c>
      <c r="B106" s="104" t="s">
        <v>31</v>
      </c>
      <c r="C106" s="104" t="s">
        <v>308</v>
      </c>
      <c r="D106" s="104" t="s">
        <v>336</v>
      </c>
      <c r="E106" s="104" t="s">
        <v>393</v>
      </c>
      <c r="F106" s="104" t="s">
        <v>47</v>
      </c>
      <c r="G106" s="21" t="s">
        <v>24</v>
      </c>
      <c r="H106" s="22">
        <f>H107+H108+H109</f>
        <v>280826.31</v>
      </c>
      <c r="I106" s="22">
        <f>I107+I108</f>
        <v>84255.33</v>
      </c>
      <c r="J106" s="22">
        <v>0</v>
      </c>
      <c r="K106" s="22">
        <f>K107+K108+K109</f>
        <v>279081.12</v>
      </c>
      <c r="L106" s="22">
        <f>L107+L108</f>
        <v>83646.240000000005</v>
      </c>
      <c r="M106" s="22">
        <v>0</v>
      </c>
      <c r="N106" s="22">
        <f>N107+N109</f>
        <v>1745.19</v>
      </c>
      <c r="O106" s="22">
        <v>609.09</v>
      </c>
      <c r="P106" s="22">
        <v>0</v>
      </c>
      <c r="Q106" s="22">
        <v>0</v>
      </c>
      <c r="R106" s="22">
        <v>0</v>
      </c>
      <c r="S106" s="22">
        <v>0</v>
      </c>
      <c r="T106" s="104" t="s">
        <v>53</v>
      </c>
      <c r="U106" s="104" t="s">
        <v>92</v>
      </c>
      <c r="V106" s="108">
        <v>43683</v>
      </c>
      <c r="W106" s="104" t="s">
        <v>312</v>
      </c>
      <c r="X106" s="107">
        <v>280826.3</v>
      </c>
      <c r="Y106" s="104" t="s">
        <v>313</v>
      </c>
      <c r="Z106" s="108">
        <v>44195</v>
      </c>
      <c r="AA106" s="104" t="s">
        <v>314</v>
      </c>
    </row>
    <row r="107" spans="1:27" s="17" customFormat="1" x14ac:dyDescent="0.25">
      <c r="A107" s="57"/>
      <c r="B107" s="104"/>
      <c r="C107" s="104"/>
      <c r="D107" s="104"/>
      <c r="E107" s="104"/>
      <c r="F107" s="104"/>
      <c r="G107" s="21">
        <v>2018</v>
      </c>
      <c r="H107" s="22">
        <f>K107+N107</f>
        <v>60909.09</v>
      </c>
      <c r="I107" s="22">
        <f>L107+O107</f>
        <v>60909.09</v>
      </c>
      <c r="J107" s="22">
        <f>M107+P107</f>
        <v>0</v>
      </c>
      <c r="K107" s="22">
        <v>60300</v>
      </c>
      <c r="L107" s="22">
        <v>60300</v>
      </c>
      <c r="M107" s="22">
        <v>0</v>
      </c>
      <c r="N107" s="22">
        <v>609.09</v>
      </c>
      <c r="O107" s="22">
        <v>609.09</v>
      </c>
      <c r="P107" s="22">
        <v>0</v>
      </c>
      <c r="Q107" s="22">
        <v>0</v>
      </c>
      <c r="R107" s="22">
        <v>0</v>
      </c>
      <c r="S107" s="22">
        <v>0</v>
      </c>
      <c r="T107" s="104"/>
      <c r="U107" s="104"/>
      <c r="V107" s="104"/>
      <c r="W107" s="104"/>
      <c r="X107" s="107"/>
      <c r="Y107" s="104"/>
      <c r="Z107" s="104"/>
      <c r="AA107" s="104"/>
    </row>
    <row r="108" spans="1:27" s="17" customFormat="1" x14ac:dyDescent="0.25">
      <c r="A108" s="57"/>
      <c r="B108" s="104"/>
      <c r="C108" s="104"/>
      <c r="D108" s="104"/>
      <c r="E108" s="104"/>
      <c r="F108" s="104"/>
      <c r="G108" s="21">
        <v>2019</v>
      </c>
      <c r="H108" s="22">
        <f t="shared" ref="H108:J109" si="15">K108+N108</f>
        <v>23346.240000000002</v>
      </c>
      <c r="I108" s="22">
        <f t="shared" si="15"/>
        <v>23346.240000000002</v>
      </c>
      <c r="J108" s="22">
        <f t="shared" si="15"/>
        <v>0</v>
      </c>
      <c r="K108" s="22">
        <v>23346.240000000002</v>
      </c>
      <c r="L108" s="22">
        <f>K108</f>
        <v>23346.240000000002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104"/>
      <c r="U108" s="104"/>
      <c r="V108" s="104"/>
      <c r="W108" s="104"/>
      <c r="X108" s="107"/>
      <c r="Y108" s="104"/>
      <c r="Z108" s="104"/>
      <c r="AA108" s="104"/>
    </row>
    <row r="109" spans="1:27" s="17" customFormat="1" x14ac:dyDescent="0.25">
      <c r="A109" s="57"/>
      <c r="B109" s="104"/>
      <c r="C109" s="104"/>
      <c r="D109" s="104"/>
      <c r="E109" s="104"/>
      <c r="F109" s="104"/>
      <c r="G109" s="21">
        <v>2020</v>
      </c>
      <c r="H109" s="22">
        <f t="shared" si="15"/>
        <v>196570.98</v>
      </c>
      <c r="I109" s="22">
        <f t="shared" si="15"/>
        <v>0</v>
      </c>
      <c r="J109" s="22">
        <f t="shared" si="15"/>
        <v>0</v>
      </c>
      <c r="K109" s="22">
        <v>195434.88</v>
      </c>
      <c r="L109" s="22">
        <v>0</v>
      </c>
      <c r="M109" s="22">
        <v>0</v>
      </c>
      <c r="N109" s="23">
        <v>1136.0999999999999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104"/>
      <c r="U109" s="104"/>
      <c r="V109" s="104"/>
      <c r="W109" s="104"/>
      <c r="X109" s="107"/>
      <c r="Y109" s="104"/>
      <c r="Z109" s="104"/>
      <c r="AA109" s="104"/>
    </row>
    <row r="110" spans="1:27" s="17" customFormat="1" ht="42" customHeight="1" x14ac:dyDescent="0.25">
      <c r="A110" s="54">
        <v>23</v>
      </c>
      <c r="B110" s="54" t="s">
        <v>246</v>
      </c>
      <c r="C110" s="54" t="s">
        <v>251</v>
      </c>
      <c r="D110" s="57" t="s">
        <v>340</v>
      </c>
      <c r="E110" s="57" t="s">
        <v>247</v>
      </c>
      <c r="F110" s="57" t="s">
        <v>85</v>
      </c>
      <c r="G110" s="14" t="s">
        <v>4</v>
      </c>
      <c r="H110" s="6">
        <v>12889</v>
      </c>
      <c r="I110" s="6">
        <v>12597.96</v>
      </c>
      <c r="J110" s="6">
        <v>9979.4199999999983</v>
      </c>
      <c r="K110" s="6">
        <v>0</v>
      </c>
      <c r="L110" s="6">
        <v>0</v>
      </c>
      <c r="M110" s="6">
        <v>0</v>
      </c>
      <c r="N110" s="6">
        <v>11600</v>
      </c>
      <c r="O110" s="6">
        <v>11600</v>
      </c>
      <c r="P110" s="6">
        <v>8981.4599999999991</v>
      </c>
      <c r="Q110" s="6">
        <v>1289</v>
      </c>
      <c r="R110" s="6">
        <v>997.96</v>
      </c>
      <c r="S110" s="6">
        <v>997.96</v>
      </c>
      <c r="T110" s="54" t="s">
        <v>54</v>
      </c>
      <c r="U110" s="54" t="s">
        <v>248</v>
      </c>
      <c r="V110" s="65">
        <v>43438</v>
      </c>
      <c r="W110" s="54" t="s">
        <v>249</v>
      </c>
      <c r="X110" s="91">
        <v>10530.7</v>
      </c>
      <c r="Y110" s="54" t="s">
        <v>250</v>
      </c>
      <c r="Z110" s="65">
        <v>43677</v>
      </c>
      <c r="AA110" s="51" t="s">
        <v>352</v>
      </c>
    </row>
    <row r="111" spans="1:27" s="17" customFormat="1" ht="14.25" customHeight="1" x14ac:dyDescent="0.25">
      <c r="A111" s="55"/>
      <c r="B111" s="55"/>
      <c r="C111" s="55"/>
      <c r="D111" s="57"/>
      <c r="E111" s="57"/>
      <c r="F111" s="57"/>
      <c r="G111" s="14">
        <v>2018</v>
      </c>
      <c r="H111" s="6">
        <v>344.81</v>
      </c>
      <c r="I111" s="6">
        <v>344.81</v>
      </c>
      <c r="J111" s="6">
        <v>344.81</v>
      </c>
      <c r="K111" s="6">
        <v>0</v>
      </c>
      <c r="L111" s="6">
        <v>0</v>
      </c>
      <c r="M111" s="6">
        <v>0</v>
      </c>
      <c r="N111" s="6">
        <v>310.31</v>
      </c>
      <c r="O111" s="6">
        <v>310.31</v>
      </c>
      <c r="P111" s="6">
        <v>310.31</v>
      </c>
      <c r="Q111" s="6">
        <v>34.5</v>
      </c>
      <c r="R111" s="6">
        <v>34.5</v>
      </c>
      <c r="S111" s="6">
        <v>34.5</v>
      </c>
      <c r="T111" s="55"/>
      <c r="U111" s="55"/>
      <c r="V111" s="55"/>
      <c r="W111" s="55"/>
      <c r="X111" s="92"/>
      <c r="Y111" s="55"/>
      <c r="Z111" s="55"/>
      <c r="AA111" s="52"/>
    </row>
    <row r="112" spans="1:27" s="17" customFormat="1" ht="42.75" customHeight="1" x14ac:dyDescent="0.25">
      <c r="A112" s="56"/>
      <c r="B112" s="56"/>
      <c r="C112" s="56"/>
      <c r="D112" s="57"/>
      <c r="E112" s="57"/>
      <c r="F112" s="57"/>
      <c r="G112" s="14">
        <v>2019</v>
      </c>
      <c r="H112" s="6">
        <v>12544.19</v>
      </c>
      <c r="I112" s="6">
        <v>12253.150000000001</v>
      </c>
      <c r="J112" s="6">
        <v>9634.61</v>
      </c>
      <c r="K112" s="6">
        <v>0</v>
      </c>
      <c r="L112" s="6">
        <v>0</v>
      </c>
      <c r="M112" s="6">
        <v>0</v>
      </c>
      <c r="N112" s="6">
        <v>11289.69</v>
      </c>
      <c r="O112" s="6">
        <v>11289.69</v>
      </c>
      <c r="P112" s="6">
        <v>8671.15</v>
      </c>
      <c r="Q112" s="6">
        <v>1254.5</v>
      </c>
      <c r="R112" s="6">
        <v>963.46</v>
      </c>
      <c r="S112" s="6">
        <v>963.46</v>
      </c>
      <c r="T112" s="55"/>
      <c r="U112" s="55"/>
      <c r="V112" s="55"/>
      <c r="W112" s="55"/>
      <c r="X112" s="92"/>
      <c r="Y112" s="55"/>
      <c r="Z112" s="55"/>
      <c r="AA112" s="52"/>
    </row>
    <row r="113" spans="1:27" s="17" customFormat="1" ht="134.25" customHeight="1" x14ac:dyDescent="0.25">
      <c r="A113" s="14">
        <v>24</v>
      </c>
      <c r="B113" s="14" t="s">
        <v>45</v>
      </c>
      <c r="C113" s="14" t="s">
        <v>46</v>
      </c>
      <c r="D113" s="14" t="s">
        <v>341</v>
      </c>
      <c r="E113" s="14" t="s">
        <v>77</v>
      </c>
      <c r="F113" s="14" t="s">
        <v>50</v>
      </c>
      <c r="G113" s="14">
        <v>2018</v>
      </c>
      <c r="H113" s="6">
        <f>K113+N113+Q113</f>
        <v>4800.0000000000009</v>
      </c>
      <c r="I113" s="6">
        <f t="shared" ref="H113:J132" si="16">L113+O113+R113</f>
        <v>0</v>
      </c>
      <c r="J113" s="6">
        <f t="shared" si="16"/>
        <v>0</v>
      </c>
      <c r="K113" s="6">
        <v>2380.3000000000002</v>
      </c>
      <c r="L113" s="6">
        <v>0</v>
      </c>
      <c r="M113" s="6">
        <v>0</v>
      </c>
      <c r="N113" s="6">
        <v>1919.453</v>
      </c>
      <c r="O113" s="6">
        <v>0</v>
      </c>
      <c r="P113" s="6">
        <v>0</v>
      </c>
      <c r="Q113" s="6">
        <v>500.24700000000001</v>
      </c>
      <c r="R113" s="6">
        <v>0</v>
      </c>
      <c r="S113" s="6">
        <v>0</v>
      </c>
      <c r="T113" s="14" t="s">
        <v>57</v>
      </c>
      <c r="U113" s="14" t="s">
        <v>134</v>
      </c>
      <c r="V113" s="15">
        <v>43256</v>
      </c>
      <c r="W113" s="14" t="s">
        <v>79</v>
      </c>
      <c r="X113" s="16">
        <v>4800</v>
      </c>
      <c r="Y113" s="14" t="s">
        <v>80</v>
      </c>
      <c r="Z113" s="15">
        <v>43343</v>
      </c>
      <c r="AA113" s="33" t="s">
        <v>294</v>
      </c>
    </row>
    <row r="114" spans="1:27" s="17" customFormat="1" ht="134.25" customHeight="1" x14ac:dyDescent="0.25">
      <c r="A114" s="10">
        <v>25</v>
      </c>
      <c r="B114" s="14" t="s">
        <v>293</v>
      </c>
      <c r="C114" s="14" t="s">
        <v>46</v>
      </c>
      <c r="D114" s="14" t="s">
        <v>341</v>
      </c>
      <c r="E114" s="14" t="s">
        <v>292</v>
      </c>
      <c r="F114" s="14" t="s">
        <v>50</v>
      </c>
      <c r="G114" s="14">
        <v>2019</v>
      </c>
      <c r="H114" s="6">
        <v>5488.48</v>
      </c>
      <c r="I114" s="6">
        <v>0</v>
      </c>
      <c r="J114" s="6">
        <v>0</v>
      </c>
      <c r="K114" s="6">
        <v>2247.1999999999998</v>
      </c>
      <c r="L114" s="6">
        <v>0</v>
      </c>
      <c r="M114" s="6">
        <v>0</v>
      </c>
      <c r="N114" s="6">
        <v>2582.3359999999998</v>
      </c>
      <c r="O114" s="6">
        <v>0</v>
      </c>
      <c r="P114" s="6">
        <v>0</v>
      </c>
      <c r="Q114" s="6">
        <v>658.94399999999996</v>
      </c>
      <c r="R114" s="6">
        <v>0</v>
      </c>
      <c r="S114" s="6">
        <v>0</v>
      </c>
      <c r="T114" s="14" t="s">
        <v>295</v>
      </c>
      <c r="U114" s="14" t="s">
        <v>296</v>
      </c>
      <c r="V114" s="15">
        <v>43591</v>
      </c>
      <c r="W114" s="14" t="s">
        <v>297</v>
      </c>
      <c r="X114" s="16">
        <v>6288.48</v>
      </c>
      <c r="Y114" s="14" t="s">
        <v>250</v>
      </c>
      <c r="Z114" s="15">
        <v>43708</v>
      </c>
      <c r="AA114" s="33" t="s">
        <v>353</v>
      </c>
    </row>
    <row r="115" spans="1:27" s="17" customFormat="1" ht="94.5" customHeight="1" x14ac:dyDescent="0.25">
      <c r="A115" s="54">
        <v>26</v>
      </c>
      <c r="B115" s="54" t="s">
        <v>88</v>
      </c>
      <c r="C115" s="57" t="s">
        <v>46</v>
      </c>
      <c r="D115" s="54" t="s">
        <v>341</v>
      </c>
      <c r="E115" s="54" t="s">
        <v>90</v>
      </c>
      <c r="F115" s="54" t="s">
        <v>133</v>
      </c>
      <c r="G115" s="14" t="s">
        <v>4</v>
      </c>
      <c r="H115" s="6">
        <f>N115+Q115</f>
        <v>20004.27709</v>
      </c>
      <c r="I115" s="6">
        <f>L115+O115+R115</f>
        <v>19239.472440000001</v>
      </c>
      <c r="J115" s="6">
        <f t="shared" ref="J115" si="17">M115+P115+S115</f>
        <v>19239.472440000001</v>
      </c>
      <c r="K115" s="18">
        <f t="shared" ref="K115:S115" si="18">K116+K117</f>
        <v>0</v>
      </c>
      <c r="L115" s="18">
        <f t="shared" si="18"/>
        <v>0</v>
      </c>
      <c r="M115" s="18">
        <f t="shared" si="18"/>
        <v>0</v>
      </c>
      <c r="N115" s="18">
        <f t="shared" si="18"/>
        <v>19000.210719999999</v>
      </c>
      <c r="O115" s="18">
        <f t="shared" si="18"/>
        <v>18762.687460000001</v>
      </c>
      <c r="P115" s="18">
        <f t="shared" si="18"/>
        <v>18762.687460000001</v>
      </c>
      <c r="Q115" s="18">
        <f t="shared" si="18"/>
        <v>1004.06637</v>
      </c>
      <c r="R115" s="18">
        <f t="shared" si="18"/>
        <v>476.78497999999996</v>
      </c>
      <c r="S115" s="18">
        <f t="shared" si="18"/>
        <v>476.78497999999996</v>
      </c>
      <c r="T115" s="57" t="s">
        <v>54</v>
      </c>
      <c r="U115" s="10" t="s">
        <v>135</v>
      </c>
      <c r="V115" s="66">
        <v>43581</v>
      </c>
      <c r="W115" s="66" t="s">
        <v>299</v>
      </c>
      <c r="X115" s="139">
        <v>17720.73</v>
      </c>
      <c r="Y115" s="66" t="s">
        <v>300</v>
      </c>
      <c r="Z115" s="66">
        <v>43709</v>
      </c>
      <c r="AA115" s="70" t="s">
        <v>473</v>
      </c>
    </row>
    <row r="116" spans="1:27" s="17" customFormat="1" ht="31.5" customHeight="1" x14ac:dyDescent="0.25">
      <c r="A116" s="55"/>
      <c r="B116" s="55"/>
      <c r="C116" s="57"/>
      <c r="D116" s="55"/>
      <c r="E116" s="55"/>
      <c r="F116" s="55"/>
      <c r="G116" s="14">
        <v>2018</v>
      </c>
      <c r="H116" s="6">
        <v>335.01</v>
      </c>
      <c r="I116" s="6">
        <v>335.01</v>
      </c>
      <c r="J116" s="6">
        <v>335.01</v>
      </c>
      <c r="K116" s="18">
        <v>0</v>
      </c>
      <c r="L116" s="18">
        <v>0</v>
      </c>
      <c r="M116" s="18">
        <v>0</v>
      </c>
      <c r="N116" s="18">
        <v>319.05</v>
      </c>
      <c r="O116" s="18">
        <v>319.05399999999997</v>
      </c>
      <c r="P116" s="18">
        <v>319.05399999999997</v>
      </c>
      <c r="Q116" s="18">
        <v>15.95</v>
      </c>
      <c r="R116" s="18">
        <v>15.952999999999999</v>
      </c>
      <c r="S116" s="18">
        <v>15.952999999999999</v>
      </c>
      <c r="T116" s="57"/>
      <c r="U116" s="57" t="s">
        <v>298</v>
      </c>
      <c r="V116" s="57"/>
      <c r="W116" s="57"/>
      <c r="X116" s="139"/>
      <c r="Y116" s="57"/>
      <c r="Z116" s="57"/>
      <c r="AA116" s="70"/>
    </row>
    <row r="117" spans="1:27" s="17" customFormat="1" ht="37.5" customHeight="1" x14ac:dyDescent="0.25">
      <c r="A117" s="55"/>
      <c r="B117" s="56"/>
      <c r="C117" s="57"/>
      <c r="D117" s="56"/>
      <c r="E117" s="56"/>
      <c r="F117" s="56"/>
      <c r="G117" s="14">
        <v>2019</v>
      </c>
      <c r="H117" s="6">
        <v>19669.28</v>
      </c>
      <c r="I117" s="6">
        <v>18904.47</v>
      </c>
      <c r="J117" s="6">
        <v>18904.47</v>
      </c>
      <c r="K117" s="18">
        <v>0</v>
      </c>
      <c r="L117" s="18">
        <v>0</v>
      </c>
      <c r="M117" s="18">
        <v>0</v>
      </c>
      <c r="N117" s="18">
        <v>18681.16072</v>
      </c>
      <c r="O117" s="18">
        <v>18443.633460000001</v>
      </c>
      <c r="P117" s="18">
        <v>18443.633460000001</v>
      </c>
      <c r="Q117" s="18">
        <v>988.11636999999996</v>
      </c>
      <c r="R117" s="18">
        <v>460.83197999999999</v>
      </c>
      <c r="S117" s="18">
        <v>460.83197999999999</v>
      </c>
      <c r="T117" s="57"/>
      <c r="U117" s="57"/>
      <c r="V117" s="57"/>
      <c r="W117" s="57"/>
      <c r="X117" s="139"/>
      <c r="Y117" s="57"/>
      <c r="Z117" s="57"/>
      <c r="AA117" s="70"/>
    </row>
    <row r="118" spans="1:27" s="17" customFormat="1" ht="57.75" customHeight="1" x14ac:dyDescent="0.25">
      <c r="A118" s="54">
        <v>27</v>
      </c>
      <c r="B118" s="54" t="s">
        <v>136</v>
      </c>
      <c r="C118" s="54" t="s">
        <v>309</v>
      </c>
      <c r="D118" s="57" t="s">
        <v>336</v>
      </c>
      <c r="E118" s="57" t="s">
        <v>394</v>
      </c>
      <c r="F118" s="57" t="s">
        <v>47</v>
      </c>
      <c r="G118" s="14" t="s">
        <v>4</v>
      </c>
      <c r="H118" s="6">
        <v>100945.43599999999</v>
      </c>
      <c r="I118" s="6">
        <v>100945.43599999999</v>
      </c>
      <c r="J118" s="6">
        <v>100347.94</v>
      </c>
      <c r="K118" s="6">
        <v>100080.6</v>
      </c>
      <c r="L118" s="6">
        <v>100080.6</v>
      </c>
      <c r="M118" s="6">
        <v>100080.6</v>
      </c>
      <c r="N118" s="6">
        <v>864.83600000000001</v>
      </c>
      <c r="O118" s="6">
        <v>864.83600000000001</v>
      </c>
      <c r="P118" s="6">
        <v>267.34000000000003</v>
      </c>
      <c r="Q118" s="6">
        <v>0</v>
      </c>
      <c r="R118" s="6">
        <v>0</v>
      </c>
      <c r="S118" s="6">
        <v>0</v>
      </c>
      <c r="T118" s="104" t="s">
        <v>53</v>
      </c>
      <c r="U118" s="104" t="s">
        <v>92</v>
      </c>
      <c r="V118" s="30">
        <v>43264</v>
      </c>
      <c r="W118" s="21" t="s">
        <v>65</v>
      </c>
      <c r="X118" s="34">
        <v>60754.341</v>
      </c>
      <c r="Y118" s="21" t="s">
        <v>66</v>
      </c>
      <c r="Z118" s="30">
        <v>43449</v>
      </c>
      <c r="AA118" s="109" t="s">
        <v>395</v>
      </c>
    </row>
    <row r="119" spans="1:27" s="17" customFormat="1" ht="69" customHeight="1" x14ac:dyDescent="0.25">
      <c r="A119" s="55"/>
      <c r="B119" s="55"/>
      <c r="C119" s="55"/>
      <c r="D119" s="57"/>
      <c r="E119" s="57"/>
      <c r="F119" s="57"/>
      <c r="G119" s="14">
        <v>2018</v>
      </c>
      <c r="H119" s="6">
        <v>60754.34</v>
      </c>
      <c r="I119" s="6">
        <v>60754.34</v>
      </c>
      <c r="J119" s="6">
        <v>60754.34</v>
      </c>
      <c r="K119" s="6">
        <v>60530</v>
      </c>
      <c r="L119" s="6">
        <v>60530</v>
      </c>
      <c r="M119" s="6">
        <v>60530</v>
      </c>
      <c r="N119" s="6">
        <v>224.34</v>
      </c>
      <c r="O119" s="6">
        <v>224.34</v>
      </c>
      <c r="P119" s="6">
        <v>224.34</v>
      </c>
      <c r="Q119" s="6">
        <v>0</v>
      </c>
      <c r="R119" s="6">
        <v>0</v>
      </c>
      <c r="S119" s="6">
        <v>0</v>
      </c>
      <c r="T119" s="104"/>
      <c r="U119" s="104"/>
      <c r="V119" s="67">
        <v>43579</v>
      </c>
      <c r="W119" s="109" t="s">
        <v>303</v>
      </c>
      <c r="X119" s="137">
        <v>39593.589999999997</v>
      </c>
      <c r="Y119" s="109" t="s">
        <v>66</v>
      </c>
      <c r="Z119" s="67">
        <v>43739</v>
      </c>
      <c r="AA119" s="111"/>
    </row>
    <row r="120" spans="1:27" s="17" customFormat="1" ht="63" customHeight="1" x14ac:dyDescent="0.25">
      <c r="A120" s="56"/>
      <c r="B120" s="56"/>
      <c r="C120" s="56"/>
      <c r="D120" s="57"/>
      <c r="E120" s="57"/>
      <c r="F120" s="57"/>
      <c r="G120" s="14">
        <v>2019</v>
      </c>
      <c r="H120" s="6">
        <v>40191.095999999998</v>
      </c>
      <c r="I120" s="6">
        <v>40191.095999999998</v>
      </c>
      <c r="J120" s="6">
        <v>39593.599999999999</v>
      </c>
      <c r="K120" s="6">
        <v>39550.6</v>
      </c>
      <c r="L120" s="18">
        <v>39550.6</v>
      </c>
      <c r="M120" s="18">
        <v>39550.6</v>
      </c>
      <c r="N120" s="18">
        <v>640.49599999999998</v>
      </c>
      <c r="O120" s="18">
        <v>640.49599999999998</v>
      </c>
      <c r="P120" s="18">
        <v>43</v>
      </c>
      <c r="Q120" s="18">
        <v>0</v>
      </c>
      <c r="R120" s="18">
        <v>0</v>
      </c>
      <c r="S120" s="18">
        <v>0</v>
      </c>
      <c r="T120" s="104"/>
      <c r="U120" s="104"/>
      <c r="V120" s="110"/>
      <c r="W120" s="110"/>
      <c r="X120" s="138"/>
      <c r="Y120" s="110"/>
      <c r="Z120" s="110"/>
      <c r="AA120" s="110"/>
    </row>
    <row r="121" spans="1:27" s="17" customFormat="1" ht="148.5" customHeight="1" x14ac:dyDescent="0.25">
      <c r="A121" s="54">
        <v>28</v>
      </c>
      <c r="B121" s="54" t="s">
        <v>32</v>
      </c>
      <c r="C121" s="54" t="s">
        <v>309</v>
      </c>
      <c r="D121" s="57" t="s">
        <v>336</v>
      </c>
      <c r="E121" s="57" t="s">
        <v>148</v>
      </c>
      <c r="F121" s="57" t="s">
        <v>47</v>
      </c>
      <c r="G121" s="14" t="s">
        <v>24</v>
      </c>
      <c r="H121" s="6">
        <v>572406.70299999998</v>
      </c>
      <c r="I121" s="6">
        <v>415485.28300000005</v>
      </c>
      <c r="J121" s="6">
        <v>352092.23300000001</v>
      </c>
      <c r="K121" s="6">
        <v>499534</v>
      </c>
      <c r="L121" s="6">
        <v>399149.98</v>
      </c>
      <c r="M121" s="6">
        <v>335756.93</v>
      </c>
      <c r="N121" s="6">
        <v>72872.703000000009</v>
      </c>
      <c r="O121" s="6">
        <v>16335.303</v>
      </c>
      <c r="P121" s="6">
        <v>16335.303</v>
      </c>
      <c r="Q121" s="6">
        <v>0</v>
      </c>
      <c r="R121" s="6">
        <v>0</v>
      </c>
      <c r="S121" s="6">
        <v>0</v>
      </c>
      <c r="T121" s="104" t="s">
        <v>53</v>
      </c>
      <c r="U121" s="104" t="s">
        <v>92</v>
      </c>
      <c r="V121" s="30">
        <v>43294</v>
      </c>
      <c r="W121" s="21" t="s">
        <v>67</v>
      </c>
      <c r="X121" s="35">
        <v>339787.72</v>
      </c>
      <c r="Y121" s="21" t="s">
        <v>68</v>
      </c>
      <c r="Z121" s="30">
        <v>43819</v>
      </c>
      <c r="AA121" s="21" t="s">
        <v>396</v>
      </c>
    </row>
    <row r="122" spans="1:27" s="17" customFormat="1" ht="39" customHeight="1" x14ac:dyDescent="0.25">
      <c r="A122" s="55"/>
      <c r="B122" s="55"/>
      <c r="C122" s="55"/>
      <c r="D122" s="57"/>
      <c r="E122" s="57"/>
      <c r="F122" s="57"/>
      <c r="G122" s="14">
        <v>2018</v>
      </c>
      <c r="H122" s="6">
        <v>90224.3</v>
      </c>
      <c r="I122" s="6">
        <v>90224.28</v>
      </c>
      <c r="J122" s="6">
        <v>62182.82</v>
      </c>
      <c r="K122" s="6">
        <v>87589</v>
      </c>
      <c r="L122" s="6">
        <v>87588.98</v>
      </c>
      <c r="M122" s="6">
        <v>59547.519999999997</v>
      </c>
      <c r="N122" s="6">
        <v>2635.3</v>
      </c>
      <c r="O122" s="6">
        <v>2635.3</v>
      </c>
      <c r="P122" s="6">
        <v>2635.3</v>
      </c>
      <c r="Q122" s="6">
        <v>0</v>
      </c>
      <c r="R122" s="6">
        <v>0</v>
      </c>
      <c r="S122" s="6">
        <v>0</v>
      </c>
      <c r="T122" s="104"/>
      <c r="U122" s="104"/>
      <c r="V122" s="67">
        <v>43704</v>
      </c>
      <c r="W122" s="109" t="s">
        <v>315</v>
      </c>
      <c r="X122" s="112">
        <v>223614.69</v>
      </c>
      <c r="Y122" s="109" t="s">
        <v>316</v>
      </c>
      <c r="Z122" s="67">
        <v>44104</v>
      </c>
      <c r="AA122" s="109" t="s">
        <v>397</v>
      </c>
    </row>
    <row r="123" spans="1:27" s="17" customFormat="1" ht="53.25" customHeight="1" x14ac:dyDescent="0.25">
      <c r="A123" s="55"/>
      <c r="B123" s="55"/>
      <c r="C123" s="55"/>
      <c r="D123" s="57"/>
      <c r="E123" s="57"/>
      <c r="F123" s="57"/>
      <c r="G123" s="14">
        <v>2019</v>
      </c>
      <c r="H123" s="6">
        <v>325261.00300000003</v>
      </c>
      <c r="I123" s="6">
        <v>325261.00300000003</v>
      </c>
      <c r="J123" s="6">
        <v>289909.413</v>
      </c>
      <c r="K123" s="6">
        <v>311561</v>
      </c>
      <c r="L123" s="6">
        <v>311561</v>
      </c>
      <c r="M123" s="6">
        <v>276209.40999999997</v>
      </c>
      <c r="N123" s="6">
        <v>13700.003000000001</v>
      </c>
      <c r="O123" s="6">
        <v>13700.003000000001</v>
      </c>
      <c r="P123" s="6">
        <v>13700.003000000001</v>
      </c>
      <c r="Q123" s="36">
        <v>0</v>
      </c>
      <c r="R123" s="36">
        <v>0</v>
      </c>
      <c r="S123" s="36">
        <v>0</v>
      </c>
      <c r="T123" s="104"/>
      <c r="U123" s="104"/>
      <c r="V123" s="111"/>
      <c r="W123" s="111"/>
      <c r="X123" s="135"/>
      <c r="Y123" s="111"/>
      <c r="Z123" s="111"/>
      <c r="AA123" s="111"/>
    </row>
    <row r="124" spans="1:27" s="17" customFormat="1" ht="63" customHeight="1" x14ac:dyDescent="0.25">
      <c r="A124" s="56"/>
      <c r="B124" s="56"/>
      <c r="C124" s="56"/>
      <c r="D124" s="57"/>
      <c r="E124" s="57"/>
      <c r="F124" s="57"/>
      <c r="G124" s="14">
        <v>2020</v>
      </c>
      <c r="H124" s="6">
        <v>156921.4</v>
      </c>
      <c r="I124" s="6">
        <v>0</v>
      </c>
      <c r="J124" s="6">
        <v>0</v>
      </c>
      <c r="K124" s="6">
        <v>100384</v>
      </c>
      <c r="L124" s="36">
        <v>0</v>
      </c>
      <c r="M124" s="36">
        <v>0</v>
      </c>
      <c r="N124" s="36">
        <v>56537.4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104"/>
      <c r="U124" s="104"/>
      <c r="V124" s="110"/>
      <c r="W124" s="110"/>
      <c r="X124" s="113"/>
      <c r="Y124" s="110"/>
      <c r="Z124" s="110"/>
      <c r="AA124" s="110"/>
    </row>
    <row r="125" spans="1:27" s="17" customFormat="1" ht="93" customHeight="1" x14ac:dyDescent="0.25">
      <c r="A125" s="14">
        <v>29</v>
      </c>
      <c r="B125" s="10" t="s">
        <v>137</v>
      </c>
      <c r="C125" s="10" t="s">
        <v>309</v>
      </c>
      <c r="D125" s="10" t="s">
        <v>336</v>
      </c>
      <c r="E125" s="10" t="s">
        <v>143</v>
      </c>
      <c r="F125" s="10" t="s">
        <v>47</v>
      </c>
      <c r="G125" s="12">
        <v>2018</v>
      </c>
      <c r="H125" s="20">
        <f>K125+N125+Q125</f>
        <v>17957.77</v>
      </c>
      <c r="I125" s="20">
        <f t="shared" ref="I125:I132" si="19">L125+O125+R125</f>
        <v>17957.77</v>
      </c>
      <c r="J125" s="20">
        <f t="shared" ref="J125:J132" si="20">M125+P125+S125</f>
        <v>17957.77</v>
      </c>
      <c r="K125" s="20">
        <v>17957.77</v>
      </c>
      <c r="L125" s="37">
        <v>17957.77</v>
      </c>
      <c r="M125" s="37">
        <v>17957.77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10" t="s">
        <v>53</v>
      </c>
      <c r="U125" s="10" t="s">
        <v>92</v>
      </c>
      <c r="V125" s="13">
        <v>43266</v>
      </c>
      <c r="W125" s="10" t="s">
        <v>69</v>
      </c>
      <c r="X125" s="26">
        <v>20926.732</v>
      </c>
      <c r="Y125" s="10" t="s">
        <v>70</v>
      </c>
      <c r="Z125" s="13">
        <v>43419</v>
      </c>
      <c r="AA125" s="10" t="s">
        <v>317</v>
      </c>
    </row>
    <row r="126" spans="1:27" s="17" customFormat="1" ht="78.75" customHeight="1" x14ac:dyDescent="0.25">
      <c r="A126" s="54">
        <v>30</v>
      </c>
      <c r="B126" s="54" t="s">
        <v>33</v>
      </c>
      <c r="C126" s="54" t="s">
        <v>309</v>
      </c>
      <c r="D126" s="57" t="s">
        <v>336</v>
      </c>
      <c r="E126" s="57" t="s">
        <v>147</v>
      </c>
      <c r="F126" s="57" t="s">
        <v>47</v>
      </c>
      <c r="G126" s="14" t="s">
        <v>52</v>
      </c>
      <c r="H126" s="6">
        <v>154458.28</v>
      </c>
      <c r="I126" s="6">
        <v>111033.07</v>
      </c>
      <c r="J126" s="6">
        <v>86009.11</v>
      </c>
      <c r="K126" s="6">
        <v>152760.36000000002</v>
      </c>
      <c r="L126" s="6">
        <v>110040.71</v>
      </c>
      <c r="M126" s="6">
        <v>85016.75</v>
      </c>
      <c r="N126" s="6">
        <v>1697.92</v>
      </c>
      <c r="O126" s="6">
        <v>992.36</v>
      </c>
      <c r="P126" s="6">
        <v>992.36</v>
      </c>
      <c r="Q126" s="6">
        <v>0</v>
      </c>
      <c r="R126" s="6">
        <v>0</v>
      </c>
      <c r="S126" s="6">
        <v>0</v>
      </c>
      <c r="T126" s="57" t="s">
        <v>53</v>
      </c>
      <c r="U126" s="57" t="s">
        <v>92</v>
      </c>
      <c r="V126" s="66">
        <v>43634</v>
      </c>
      <c r="W126" s="57" t="s">
        <v>318</v>
      </c>
      <c r="X126" s="106">
        <v>154458.28</v>
      </c>
      <c r="Y126" s="57" t="s">
        <v>68</v>
      </c>
      <c r="Z126" s="66">
        <v>44044</v>
      </c>
      <c r="AA126" s="57" t="s">
        <v>398</v>
      </c>
    </row>
    <row r="127" spans="1:27" s="17" customFormat="1" x14ac:dyDescent="0.25">
      <c r="A127" s="55"/>
      <c r="B127" s="55"/>
      <c r="C127" s="55"/>
      <c r="D127" s="57"/>
      <c r="E127" s="57"/>
      <c r="F127" s="57"/>
      <c r="G127" s="14">
        <v>2019</v>
      </c>
      <c r="H127" s="6">
        <v>111033.07</v>
      </c>
      <c r="I127" s="6">
        <v>111033.07</v>
      </c>
      <c r="J127" s="6">
        <v>81071.399999999994</v>
      </c>
      <c r="K127" s="6">
        <v>110040.71</v>
      </c>
      <c r="L127" s="6">
        <v>110040.71</v>
      </c>
      <c r="M127" s="6">
        <v>80079.039999999994</v>
      </c>
      <c r="N127" s="6">
        <v>992.36</v>
      </c>
      <c r="O127" s="6">
        <v>992.36</v>
      </c>
      <c r="P127" s="6">
        <v>992.36</v>
      </c>
      <c r="Q127" s="36">
        <v>0</v>
      </c>
      <c r="R127" s="36">
        <v>0</v>
      </c>
      <c r="S127" s="36">
        <v>0</v>
      </c>
      <c r="T127" s="57"/>
      <c r="U127" s="57"/>
      <c r="V127" s="57"/>
      <c r="W127" s="57"/>
      <c r="X127" s="106"/>
      <c r="Y127" s="57"/>
      <c r="Z127" s="57"/>
      <c r="AA127" s="57"/>
    </row>
    <row r="128" spans="1:27" s="17" customFormat="1" x14ac:dyDescent="0.25">
      <c r="A128" s="56"/>
      <c r="B128" s="56"/>
      <c r="C128" s="56"/>
      <c r="D128" s="57"/>
      <c r="E128" s="57"/>
      <c r="F128" s="57"/>
      <c r="G128" s="14">
        <v>2020</v>
      </c>
      <c r="H128" s="6">
        <v>43425.21</v>
      </c>
      <c r="I128" s="6">
        <v>0</v>
      </c>
      <c r="J128" s="6">
        <v>4937.71</v>
      </c>
      <c r="K128" s="36">
        <v>42719.65</v>
      </c>
      <c r="L128" s="36">
        <v>0</v>
      </c>
      <c r="M128" s="36">
        <v>4937.71</v>
      </c>
      <c r="N128" s="6">
        <v>705.56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57"/>
      <c r="U128" s="57"/>
      <c r="V128" s="57"/>
      <c r="W128" s="57"/>
      <c r="X128" s="106"/>
      <c r="Y128" s="57"/>
      <c r="Z128" s="57"/>
      <c r="AA128" s="57"/>
    </row>
    <row r="129" spans="1:27" s="17" customFormat="1" ht="99.75" customHeight="1" x14ac:dyDescent="0.25">
      <c r="A129" s="54">
        <v>31</v>
      </c>
      <c r="B129" s="104" t="s">
        <v>34</v>
      </c>
      <c r="C129" s="104" t="s">
        <v>309</v>
      </c>
      <c r="D129" s="104" t="s">
        <v>336</v>
      </c>
      <c r="E129" s="104" t="s">
        <v>399</v>
      </c>
      <c r="F129" s="104" t="s">
        <v>47</v>
      </c>
      <c r="G129" s="21" t="s">
        <v>4</v>
      </c>
      <c r="H129" s="22">
        <f>H130+H131</f>
        <v>60002</v>
      </c>
      <c r="I129" s="22">
        <f t="shared" ref="I129:S129" si="21">I130+I131</f>
        <v>60002</v>
      </c>
      <c r="J129" s="22">
        <f t="shared" si="21"/>
        <v>59208.61</v>
      </c>
      <c r="K129" s="22">
        <f t="shared" si="21"/>
        <v>57620</v>
      </c>
      <c r="L129" s="22">
        <f t="shared" si="21"/>
        <v>57620</v>
      </c>
      <c r="M129" s="22">
        <f t="shared" si="21"/>
        <v>57620</v>
      </c>
      <c r="N129" s="22">
        <f t="shared" si="21"/>
        <v>2382</v>
      </c>
      <c r="O129" s="22">
        <f t="shared" si="21"/>
        <v>2382</v>
      </c>
      <c r="P129" s="22">
        <f>P130+P131</f>
        <v>1588.6100000000001</v>
      </c>
      <c r="Q129" s="22">
        <f t="shared" si="21"/>
        <v>0</v>
      </c>
      <c r="R129" s="22">
        <f t="shared" si="21"/>
        <v>0</v>
      </c>
      <c r="S129" s="22">
        <f t="shared" si="21"/>
        <v>0</v>
      </c>
      <c r="T129" s="57" t="s">
        <v>53</v>
      </c>
      <c r="U129" s="57" t="s">
        <v>92</v>
      </c>
      <c r="V129" s="57" t="s">
        <v>71</v>
      </c>
      <c r="W129" s="57" t="s">
        <v>72</v>
      </c>
      <c r="X129" s="106">
        <v>59208.6</v>
      </c>
      <c r="Y129" s="57" t="s">
        <v>64</v>
      </c>
      <c r="Z129" s="66">
        <v>43709</v>
      </c>
      <c r="AA129" s="57" t="s">
        <v>400</v>
      </c>
    </row>
    <row r="130" spans="1:27" s="17" customFormat="1" x14ac:dyDescent="0.25">
      <c r="A130" s="55"/>
      <c r="B130" s="104"/>
      <c r="C130" s="104"/>
      <c r="D130" s="104"/>
      <c r="E130" s="104"/>
      <c r="F130" s="104"/>
      <c r="G130" s="21">
        <v>2018</v>
      </c>
      <c r="H130" s="22">
        <f t="shared" ref="H130:J131" si="22">K130+N130</f>
        <v>24788.27</v>
      </c>
      <c r="I130" s="22">
        <f t="shared" si="22"/>
        <v>24788.27</v>
      </c>
      <c r="J130" s="22">
        <f t="shared" si="22"/>
        <v>24788.27</v>
      </c>
      <c r="K130" s="22">
        <v>24160</v>
      </c>
      <c r="L130" s="22">
        <v>24160</v>
      </c>
      <c r="M130" s="22">
        <v>24160</v>
      </c>
      <c r="N130" s="22">
        <v>628.27</v>
      </c>
      <c r="O130" s="22">
        <v>628.27</v>
      </c>
      <c r="P130" s="22">
        <v>628.27</v>
      </c>
      <c r="Q130" s="23">
        <v>0</v>
      </c>
      <c r="R130" s="23">
        <v>0</v>
      </c>
      <c r="S130" s="23">
        <v>0</v>
      </c>
      <c r="T130" s="57"/>
      <c r="U130" s="57"/>
      <c r="V130" s="57"/>
      <c r="W130" s="57"/>
      <c r="X130" s="106"/>
      <c r="Y130" s="57"/>
      <c r="Z130" s="57"/>
      <c r="AA130" s="57"/>
    </row>
    <row r="131" spans="1:27" s="17" customFormat="1" x14ac:dyDescent="0.25">
      <c r="A131" s="56"/>
      <c r="B131" s="104"/>
      <c r="C131" s="104"/>
      <c r="D131" s="104"/>
      <c r="E131" s="104"/>
      <c r="F131" s="104"/>
      <c r="G131" s="21">
        <v>2019</v>
      </c>
      <c r="H131" s="22">
        <f t="shared" si="22"/>
        <v>35213.730000000003</v>
      </c>
      <c r="I131" s="22">
        <f t="shared" si="22"/>
        <v>35213.730000000003</v>
      </c>
      <c r="J131" s="22">
        <f t="shared" si="22"/>
        <v>34420.339999999997</v>
      </c>
      <c r="K131" s="22">
        <v>33460</v>
      </c>
      <c r="L131" s="23">
        <f>K131</f>
        <v>33460</v>
      </c>
      <c r="M131" s="23">
        <f>L131</f>
        <v>33460</v>
      </c>
      <c r="N131" s="23">
        <v>1753.73</v>
      </c>
      <c r="O131" s="23">
        <f>N131</f>
        <v>1753.73</v>
      </c>
      <c r="P131" s="23">
        <v>960.34</v>
      </c>
      <c r="Q131" s="23">
        <v>0</v>
      </c>
      <c r="R131" s="23">
        <v>0</v>
      </c>
      <c r="S131" s="23">
        <v>0</v>
      </c>
      <c r="T131" s="57"/>
      <c r="U131" s="57"/>
      <c r="V131" s="57"/>
      <c r="W131" s="57"/>
      <c r="X131" s="106"/>
      <c r="Y131" s="57"/>
      <c r="Z131" s="57"/>
      <c r="AA131" s="57"/>
    </row>
    <row r="132" spans="1:27" s="17" customFormat="1" ht="121.5" customHeight="1" x14ac:dyDescent="0.25">
      <c r="A132" s="14">
        <v>32</v>
      </c>
      <c r="B132" s="14" t="s">
        <v>35</v>
      </c>
      <c r="C132" s="14" t="s">
        <v>309</v>
      </c>
      <c r="D132" s="14" t="s">
        <v>336</v>
      </c>
      <c r="E132" s="14" t="s">
        <v>144</v>
      </c>
      <c r="F132" s="14" t="s">
        <v>47</v>
      </c>
      <c r="G132" s="14">
        <v>2018</v>
      </c>
      <c r="H132" s="6">
        <f t="shared" si="16"/>
        <v>6004.64</v>
      </c>
      <c r="I132" s="6">
        <f t="shared" si="19"/>
        <v>5761.44</v>
      </c>
      <c r="J132" s="6">
        <f t="shared" si="20"/>
        <v>5761.44</v>
      </c>
      <c r="K132" s="6">
        <v>6004.64</v>
      </c>
      <c r="L132" s="6">
        <v>5761.44</v>
      </c>
      <c r="M132" s="6">
        <v>5761.44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14" t="s">
        <v>53</v>
      </c>
      <c r="U132" s="14" t="s">
        <v>92</v>
      </c>
      <c r="V132" s="15">
        <v>43291</v>
      </c>
      <c r="W132" s="14" t="s">
        <v>73</v>
      </c>
      <c r="X132" s="16">
        <v>6004.6356999999998</v>
      </c>
      <c r="Y132" s="14" t="s">
        <v>74</v>
      </c>
      <c r="Z132" s="15">
        <v>43459</v>
      </c>
      <c r="AA132" s="14" t="s">
        <v>319</v>
      </c>
    </row>
    <row r="133" spans="1:27" s="17" customFormat="1" ht="61.5" customHeight="1" x14ac:dyDescent="0.25">
      <c r="A133" s="54">
        <v>33</v>
      </c>
      <c r="B133" s="54" t="s">
        <v>36</v>
      </c>
      <c r="C133" s="54" t="s">
        <v>309</v>
      </c>
      <c r="D133" s="54" t="s">
        <v>336</v>
      </c>
      <c r="E133" s="54" t="s">
        <v>145</v>
      </c>
      <c r="F133" s="54" t="s">
        <v>47</v>
      </c>
      <c r="G133" s="14" t="s">
        <v>82</v>
      </c>
      <c r="H133" s="6">
        <v>1906282.7920000001</v>
      </c>
      <c r="I133" s="6">
        <v>515013.23000000004</v>
      </c>
      <c r="J133" s="6">
        <v>0</v>
      </c>
      <c r="K133" s="6">
        <v>1416518.7000000002</v>
      </c>
      <c r="L133" s="6">
        <v>507514.4</v>
      </c>
      <c r="M133" s="6">
        <v>0</v>
      </c>
      <c r="N133" s="6">
        <v>226281.82199999999</v>
      </c>
      <c r="O133" s="6">
        <v>7498.83</v>
      </c>
      <c r="P133" s="6">
        <v>0</v>
      </c>
      <c r="Q133" s="6">
        <v>263482.27</v>
      </c>
      <c r="R133" s="6">
        <v>0</v>
      </c>
      <c r="S133" s="6">
        <v>0</v>
      </c>
      <c r="T133" s="54" t="s">
        <v>53</v>
      </c>
      <c r="U133" s="54" t="s">
        <v>92</v>
      </c>
      <c r="V133" s="54">
        <v>43812</v>
      </c>
      <c r="W133" s="54">
        <v>277</v>
      </c>
      <c r="X133" s="91">
        <v>1114584.43</v>
      </c>
      <c r="Y133" s="54" t="s">
        <v>401</v>
      </c>
      <c r="Z133" s="54">
        <v>44500</v>
      </c>
      <c r="AA133" s="54" t="s">
        <v>402</v>
      </c>
    </row>
    <row r="134" spans="1:27" s="17" customFormat="1" x14ac:dyDescent="0.25">
      <c r="A134" s="55"/>
      <c r="B134" s="55"/>
      <c r="C134" s="55"/>
      <c r="D134" s="55"/>
      <c r="E134" s="55"/>
      <c r="F134" s="55"/>
      <c r="G134" s="14">
        <v>2019</v>
      </c>
      <c r="H134" s="6">
        <v>515013.23000000004</v>
      </c>
      <c r="I134" s="6">
        <v>515013.23000000004</v>
      </c>
      <c r="J134" s="6">
        <v>0</v>
      </c>
      <c r="K134" s="6">
        <v>507514.4</v>
      </c>
      <c r="L134" s="6">
        <v>507514.4</v>
      </c>
      <c r="M134" s="6">
        <v>0</v>
      </c>
      <c r="N134" s="6">
        <v>7498.83</v>
      </c>
      <c r="O134" s="6">
        <v>7498.83</v>
      </c>
      <c r="P134" s="6">
        <v>0</v>
      </c>
      <c r="Q134" s="6">
        <v>0</v>
      </c>
      <c r="R134" s="6">
        <v>0</v>
      </c>
      <c r="S134" s="6">
        <v>0</v>
      </c>
      <c r="T134" s="55"/>
      <c r="U134" s="55"/>
      <c r="V134" s="55"/>
      <c r="W134" s="55"/>
      <c r="X134" s="92"/>
      <c r="Y134" s="55"/>
      <c r="Z134" s="55"/>
      <c r="AA134" s="55"/>
    </row>
    <row r="135" spans="1:27" s="17" customFormat="1" ht="21.75" customHeight="1" x14ac:dyDescent="0.25">
      <c r="A135" s="55"/>
      <c r="B135" s="55"/>
      <c r="C135" s="55"/>
      <c r="D135" s="55"/>
      <c r="E135" s="55"/>
      <c r="F135" s="55"/>
      <c r="G135" s="14">
        <v>2020</v>
      </c>
      <c r="H135" s="6">
        <v>968424.56200000003</v>
      </c>
      <c r="I135" s="6">
        <v>0</v>
      </c>
      <c r="J135" s="6">
        <v>0</v>
      </c>
      <c r="K135" s="6">
        <v>909004.3</v>
      </c>
      <c r="L135" s="36">
        <v>0</v>
      </c>
      <c r="M135" s="36">
        <v>0</v>
      </c>
      <c r="N135" s="36">
        <v>7360.4920000000002</v>
      </c>
      <c r="O135" s="36">
        <v>0</v>
      </c>
      <c r="P135" s="36">
        <v>0</v>
      </c>
      <c r="Q135" s="36">
        <v>52059.77</v>
      </c>
      <c r="R135" s="36">
        <v>0</v>
      </c>
      <c r="S135" s="36">
        <v>0</v>
      </c>
      <c r="T135" s="55"/>
      <c r="U135" s="55"/>
      <c r="V135" s="55"/>
      <c r="W135" s="55"/>
      <c r="X135" s="92"/>
      <c r="Y135" s="55"/>
      <c r="Z135" s="55"/>
      <c r="AA135" s="55"/>
    </row>
    <row r="136" spans="1:27" s="17" customFormat="1" ht="24" customHeight="1" x14ac:dyDescent="0.25">
      <c r="A136" s="56"/>
      <c r="B136" s="56"/>
      <c r="C136" s="56"/>
      <c r="D136" s="56"/>
      <c r="E136" s="56"/>
      <c r="F136" s="56"/>
      <c r="G136" s="14">
        <v>2021</v>
      </c>
      <c r="H136" s="6">
        <v>422845</v>
      </c>
      <c r="I136" s="6">
        <v>0</v>
      </c>
      <c r="J136" s="6">
        <v>0</v>
      </c>
      <c r="K136" s="6">
        <v>0</v>
      </c>
      <c r="L136" s="36">
        <v>0</v>
      </c>
      <c r="M136" s="36">
        <v>0</v>
      </c>
      <c r="N136" s="36">
        <v>211422.5</v>
      </c>
      <c r="O136" s="36">
        <v>0</v>
      </c>
      <c r="P136" s="36">
        <v>0</v>
      </c>
      <c r="Q136" s="36">
        <v>211422.5</v>
      </c>
      <c r="R136" s="36">
        <v>0</v>
      </c>
      <c r="S136" s="36">
        <v>0</v>
      </c>
      <c r="T136" s="56"/>
      <c r="U136" s="56"/>
      <c r="V136" s="56"/>
      <c r="W136" s="56"/>
      <c r="X136" s="103"/>
      <c r="Y136" s="56"/>
      <c r="Z136" s="56"/>
      <c r="AA136" s="56"/>
    </row>
    <row r="137" spans="1:27" s="17" customFormat="1" ht="73.5" customHeight="1" x14ac:dyDescent="0.25">
      <c r="A137" s="54">
        <v>34</v>
      </c>
      <c r="B137" s="54" t="s">
        <v>37</v>
      </c>
      <c r="C137" s="54" t="s">
        <v>309</v>
      </c>
      <c r="D137" s="57" t="s">
        <v>336</v>
      </c>
      <c r="E137" s="57" t="s">
        <v>146</v>
      </c>
      <c r="F137" s="57" t="s">
        <v>47</v>
      </c>
      <c r="G137" s="14" t="s">
        <v>52</v>
      </c>
      <c r="H137" s="6">
        <v>222577.09999999998</v>
      </c>
      <c r="I137" s="6">
        <v>52281.8</v>
      </c>
      <c r="J137" s="6">
        <v>1437.44</v>
      </c>
      <c r="K137" s="6">
        <v>221677.09999999998</v>
      </c>
      <c r="L137" s="6">
        <v>52281.8</v>
      </c>
      <c r="M137" s="6">
        <v>1437.44</v>
      </c>
      <c r="N137" s="6">
        <v>900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104" t="s">
        <v>53</v>
      </c>
      <c r="U137" s="104" t="s">
        <v>92</v>
      </c>
      <c r="V137" s="30">
        <v>43745</v>
      </c>
      <c r="W137" s="21">
        <v>212</v>
      </c>
      <c r="X137" s="34">
        <v>138621.07999999999</v>
      </c>
      <c r="Y137" s="21" t="s">
        <v>403</v>
      </c>
      <c r="Z137" s="30">
        <v>44119</v>
      </c>
      <c r="AA137" s="21" t="s">
        <v>404</v>
      </c>
    </row>
    <row r="138" spans="1:27" s="17" customFormat="1" x14ac:dyDescent="0.25">
      <c r="A138" s="55"/>
      <c r="B138" s="55"/>
      <c r="C138" s="55"/>
      <c r="D138" s="57"/>
      <c r="E138" s="57"/>
      <c r="F138" s="57"/>
      <c r="G138" s="14">
        <v>2019</v>
      </c>
      <c r="H138" s="6">
        <v>52281.8</v>
      </c>
      <c r="I138" s="6">
        <v>52281.8</v>
      </c>
      <c r="J138" s="6">
        <v>1437.44</v>
      </c>
      <c r="K138" s="6">
        <v>52281.8</v>
      </c>
      <c r="L138" s="6">
        <v>52281.8</v>
      </c>
      <c r="M138" s="6">
        <v>1437.44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104"/>
      <c r="U138" s="104"/>
      <c r="V138" s="67">
        <v>43745</v>
      </c>
      <c r="W138" s="109">
        <v>208</v>
      </c>
      <c r="X138" s="112">
        <v>82384.149999999994</v>
      </c>
      <c r="Y138" s="109" t="s">
        <v>403</v>
      </c>
      <c r="Z138" s="67">
        <v>44074</v>
      </c>
      <c r="AA138" s="109" t="s">
        <v>405</v>
      </c>
    </row>
    <row r="139" spans="1:27" s="17" customFormat="1" x14ac:dyDescent="0.25">
      <c r="A139" s="56"/>
      <c r="B139" s="56"/>
      <c r="C139" s="56"/>
      <c r="D139" s="57"/>
      <c r="E139" s="57"/>
      <c r="F139" s="57"/>
      <c r="G139" s="14">
        <v>2020</v>
      </c>
      <c r="H139" s="6">
        <v>170295.3</v>
      </c>
      <c r="I139" s="6">
        <v>0</v>
      </c>
      <c r="J139" s="6">
        <v>0</v>
      </c>
      <c r="K139" s="6">
        <v>169395.3</v>
      </c>
      <c r="L139" s="36">
        <v>0</v>
      </c>
      <c r="M139" s="36">
        <v>0</v>
      </c>
      <c r="N139" s="36">
        <v>900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104"/>
      <c r="U139" s="104"/>
      <c r="V139" s="110"/>
      <c r="W139" s="110"/>
      <c r="X139" s="113"/>
      <c r="Y139" s="110"/>
      <c r="Z139" s="110"/>
      <c r="AA139" s="110"/>
    </row>
    <row r="140" spans="1:27" s="17" customFormat="1" ht="87" customHeight="1" x14ac:dyDescent="0.25">
      <c r="A140" s="14">
        <v>35</v>
      </c>
      <c r="B140" s="14" t="s">
        <v>38</v>
      </c>
      <c r="C140" s="14" t="s">
        <v>309</v>
      </c>
      <c r="D140" s="14" t="s">
        <v>336</v>
      </c>
      <c r="E140" s="14" t="s">
        <v>406</v>
      </c>
      <c r="F140" s="14" t="s">
        <v>47</v>
      </c>
      <c r="G140" s="14">
        <v>2019</v>
      </c>
      <c r="H140" s="6">
        <v>12664.43</v>
      </c>
      <c r="I140" s="6">
        <v>12664.43</v>
      </c>
      <c r="J140" s="6">
        <v>12401.04</v>
      </c>
      <c r="K140" s="6">
        <v>12114.36</v>
      </c>
      <c r="L140" s="6">
        <v>12114.36</v>
      </c>
      <c r="M140" s="6">
        <v>12114.36</v>
      </c>
      <c r="N140" s="6">
        <v>550.07000000000005</v>
      </c>
      <c r="O140" s="6">
        <v>550.07000000000005</v>
      </c>
      <c r="P140" s="6">
        <v>286.68</v>
      </c>
      <c r="Q140" s="6">
        <v>0</v>
      </c>
      <c r="R140" s="6">
        <v>0</v>
      </c>
      <c r="S140" s="6">
        <v>0</v>
      </c>
      <c r="T140" s="14" t="s">
        <v>53</v>
      </c>
      <c r="U140" s="14" t="s">
        <v>92</v>
      </c>
      <c r="V140" s="15">
        <v>43637</v>
      </c>
      <c r="W140" s="14" t="s">
        <v>320</v>
      </c>
      <c r="X140" s="16">
        <v>12664.43</v>
      </c>
      <c r="Y140" s="14" t="s">
        <v>68</v>
      </c>
      <c r="Z140" s="15">
        <v>43770</v>
      </c>
      <c r="AA140" s="14" t="s">
        <v>407</v>
      </c>
    </row>
    <row r="141" spans="1:27" s="17" customFormat="1" ht="84.75" customHeight="1" x14ac:dyDescent="0.25">
      <c r="A141" s="14">
        <v>36</v>
      </c>
      <c r="B141" s="14" t="s">
        <v>39</v>
      </c>
      <c r="C141" s="14" t="s">
        <v>309</v>
      </c>
      <c r="D141" s="14" t="s">
        <v>336</v>
      </c>
      <c r="E141" s="14" t="s">
        <v>408</v>
      </c>
      <c r="F141" s="14" t="s">
        <v>47</v>
      </c>
      <c r="G141" s="14">
        <v>2020</v>
      </c>
      <c r="H141" s="6">
        <v>34300</v>
      </c>
      <c r="I141" s="6">
        <v>0</v>
      </c>
      <c r="J141" s="6">
        <v>0</v>
      </c>
      <c r="K141" s="6">
        <v>33960</v>
      </c>
      <c r="L141" s="6">
        <v>0</v>
      </c>
      <c r="M141" s="6">
        <v>0</v>
      </c>
      <c r="N141" s="6">
        <v>340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14" t="s">
        <v>53</v>
      </c>
      <c r="U141" s="14" t="s">
        <v>92</v>
      </c>
      <c r="V141" s="14" t="s">
        <v>54</v>
      </c>
      <c r="W141" s="14" t="s">
        <v>54</v>
      </c>
      <c r="X141" s="16" t="s">
        <v>54</v>
      </c>
      <c r="Y141" s="14" t="s">
        <v>54</v>
      </c>
      <c r="Z141" s="14" t="s">
        <v>54</v>
      </c>
      <c r="AA141" s="14" t="s">
        <v>409</v>
      </c>
    </row>
    <row r="142" spans="1:27" s="17" customFormat="1" ht="162" customHeight="1" x14ac:dyDescent="0.25">
      <c r="A142" s="54">
        <v>37</v>
      </c>
      <c r="B142" s="54" t="s">
        <v>40</v>
      </c>
      <c r="C142" s="54" t="s">
        <v>309</v>
      </c>
      <c r="D142" s="54" t="s">
        <v>336</v>
      </c>
      <c r="E142" s="57" t="s">
        <v>321</v>
      </c>
      <c r="F142" s="54" t="s">
        <v>47</v>
      </c>
      <c r="G142" s="14" t="s">
        <v>52</v>
      </c>
      <c r="H142" s="6">
        <v>572321.23699999996</v>
      </c>
      <c r="I142" s="6">
        <v>256161.03599999999</v>
      </c>
      <c r="J142" s="6">
        <v>184704.15100000001</v>
      </c>
      <c r="K142" s="6">
        <v>551200.99599999993</v>
      </c>
      <c r="L142" s="6">
        <v>239636.89600000001</v>
      </c>
      <c r="M142" s="6">
        <v>183964.62900000004</v>
      </c>
      <c r="N142" s="6">
        <v>21120.241000000002</v>
      </c>
      <c r="O142" s="6">
        <v>16524.14</v>
      </c>
      <c r="P142" s="6">
        <v>739.52200000000005</v>
      </c>
      <c r="Q142" s="6">
        <v>0</v>
      </c>
      <c r="R142" s="6">
        <v>0</v>
      </c>
      <c r="S142" s="6">
        <v>0</v>
      </c>
      <c r="T142" s="54" t="s">
        <v>53</v>
      </c>
      <c r="U142" s="54" t="s">
        <v>92</v>
      </c>
      <c r="V142" s="57" t="s">
        <v>54</v>
      </c>
      <c r="W142" s="57" t="s">
        <v>54</v>
      </c>
      <c r="X142" s="106" t="s">
        <v>54</v>
      </c>
      <c r="Y142" s="57" t="s">
        <v>54</v>
      </c>
      <c r="Z142" s="57" t="s">
        <v>54</v>
      </c>
      <c r="AA142" s="57" t="s">
        <v>410</v>
      </c>
    </row>
    <row r="143" spans="1:27" s="17" customFormat="1" x14ac:dyDescent="0.25">
      <c r="A143" s="55"/>
      <c r="B143" s="55"/>
      <c r="C143" s="55"/>
      <c r="D143" s="55"/>
      <c r="E143" s="57"/>
      <c r="F143" s="55"/>
      <c r="G143" s="14">
        <v>2019</v>
      </c>
      <c r="H143" s="6">
        <v>256161.03599999999</v>
      </c>
      <c r="I143" s="6">
        <v>256161.03599999999</v>
      </c>
      <c r="J143" s="6">
        <v>184704.15100000004</v>
      </c>
      <c r="K143" s="6">
        <v>239636.89600000001</v>
      </c>
      <c r="L143" s="6">
        <v>239636.89600000001</v>
      </c>
      <c r="M143" s="6">
        <v>183964.62900000004</v>
      </c>
      <c r="N143" s="6">
        <v>16524.14</v>
      </c>
      <c r="O143" s="6">
        <v>16524.14</v>
      </c>
      <c r="P143" s="6">
        <v>739.52200000000005</v>
      </c>
      <c r="Q143" s="6">
        <v>0</v>
      </c>
      <c r="R143" s="6">
        <v>0</v>
      </c>
      <c r="S143" s="6">
        <v>0</v>
      </c>
      <c r="T143" s="55"/>
      <c r="U143" s="55"/>
      <c r="V143" s="57"/>
      <c r="W143" s="57"/>
      <c r="X143" s="106"/>
      <c r="Y143" s="57"/>
      <c r="Z143" s="57"/>
      <c r="AA143" s="57"/>
    </row>
    <row r="144" spans="1:27" s="17" customFormat="1" x14ac:dyDescent="0.25">
      <c r="A144" s="56"/>
      <c r="B144" s="56"/>
      <c r="C144" s="55"/>
      <c r="D144" s="55"/>
      <c r="E144" s="57"/>
      <c r="F144" s="55"/>
      <c r="G144" s="14">
        <v>2020</v>
      </c>
      <c r="H144" s="6">
        <v>316160.20099999994</v>
      </c>
      <c r="I144" s="6">
        <v>0</v>
      </c>
      <c r="J144" s="6">
        <v>0</v>
      </c>
      <c r="K144" s="6">
        <v>311564.09999999998</v>
      </c>
      <c r="L144" s="36">
        <v>0</v>
      </c>
      <c r="M144" s="36">
        <v>0</v>
      </c>
      <c r="N144" s="36">
        <v>4596.1010000000006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55"/>
      <c r="U144" s="55"/>
      <c r="V144" s="57"/>
      <c r="W144" s="57"/>
      <c r="X144" s="106"/>
      <c r="Y144" s="57"/>
      <c r="Z144" s="57"/>
      <c r="AA144" s="57"/>
    </row>
    <row r="145" spans="1:27" s="17" customFormat="1" x14ac:dyDescent="0.25">
      <c r="A145" s="11"/>
      <c r="B145" s="11" t="s">
        <v>411</v>
      </c>
      <c r="C145" s="55"/>
      <c r="D145" s="55"/>
      <c r="E145" s="14"/>
      <c r="F145" s="55"/>
      <c r="G145" s="14"/>
      <c r="H145" s="6"/>
      <c r="I145" s="6"/>
      <c r="J145" s="6"/>
      <c r="K145" s="6"/>
      <c r="L145" s="36"/>
      <c r="M145" s="36"/>
      <c r="N145" s="36"/>
      <c r="O145" s="36"/>
      <c r="P145" s="36"/>
      <c r="Q145" s="36"/>
      <c r="R145" s="36"/>
      <c r="S145" s="36"/>
      <c r="T145" s="55"/>
      <c r="U145" s="55"/>
      <c r="V145" s="14"/>
      <c r="W145" s="14"/>
      <c r="X145" s="16"/>
      <c r="Y145" s="14"/>
      <c r="Z145" s="14"/>
      <c r="AA145" s="14"/>
    </row>
    <row r="146" spans="1:27" s="17" customFormat="1" x14ac:dyDescent="0.25">
      <c r="A146" s="57" t="s">
        <v>491</v>
      </c>
      <c r="B146" s="109" t="s">
        <v>422</v>
      </c>
      <c r="C146" s="55"/>
      <c r="D146" s="55"/>
      <c r="E146" s="104" t="s">
        <v>412</v>
      </c>
      <c r="F146" s="55"/>
      <c r="G146" s="14" t="s">
        <v>52</v>
      </c>
      <c r="H146" s="6">
        <v>4586.1880000000001</v>
      </c>
      <c r="I146" s="6">
        <v>4586.1880000000001</v>
      </c>
      <c r="J146" s="6">
        <v>4586.1880000000001</v>
      </c>
      <c r="K146" s="6">
        <v>4586.1880000000001</v>
      </c>
      <c r="L146" s="36">
        <v>4586.1880000000001</v>
      </c>
      <c r="M146" s="36">
        <v>4586.1880000000001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55"/>
      <c r="U146" s="55"/>
      <c r="V146" s="67">
        <v>43634</v>
      </c>
      <c r="W146" s="109">
        <v>65</v>
      </c>
      <c r="X146" s="141">
        <v>5747.72</v>
      </c>
      <c r="Y146" s="109" t="s">
        <v>432</v>
      </c>
      <c r="Z146" s="67">
        <v>43739</v>
      </c>
      <c r="AA146" s="109" t="s">
        <v>433</v>
      </c>
    </row>
    <row r="147" spans="1:27" s="17" customFormat="1" ht="52.5" customHeight="1" x14ac:dyDescent="0.25">
      <c r="A147" s="57"/>
      <c r="B147" s="110"/>
      <c r="C147" s="55"/>
      <c r="D147" s="55"/>
      <c r="E147" s="104"/>
      <c r="F147" s="55"/>
      <c r="G147" s="14">
        <v>2019</v>
      </c>
      <c r="H147" s="6">
        <v>4586.1880000000001</v>
      </c>
      <c r="I147" s="6">
        <v>4586.1880000000001</v>
      </c>
      <c r="J147" s="6">
        <v>4586.1880000000001</v>
      </c>
      <c r="K147" s="6">
        <v>4586.1880000000001</v>
      </c>
      <c r="L147" s="36">
        <v>4586.1880000000001</v>
      </c>
      <c r="M147" s="36">
        <v>4586.1880000000001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55"/>
      <c r="U147" s="55"/>
      <c r="V147" s="110"/>
      <c r="W147" s="110"/>
      <c r="X147" s="142"/>
      <c r="Y147" s="110"/>
      <c r="Z147" s="110"/>
      <c r="AA147" s="110"/>
    </row>
    <row r="148" spans="1:27" s="17" customFormat="1" x14ac:dyDescent="0.25">
      <c r="A148" s="57" t="s">
        <v>492</v>
      </c>
      <c r="B148" s="104" t="s">
        <v>423</v>
      </c>
      <c r="C148" s="55"/>
      <c r="D148" s="55"/>
      <c r="E148" s="104" t="s">
        <v>413</v>
      </c>
      <c r="F148" s="55"/>
      <c r="G148" s="14" t="s">
        <v>52</v>
      </c>
      <c r="H148" s="6">
        <v>24771.555</v>
      </c>
      <c r="I148" s="6">
        <v>15926.5</v>
      </c>
      <c r="J148" s="6">
        <v>15926.5</v>
      </c>
      <c r="K148" s="6">
        <v>24599.512999999999</v>
      </c>
      <c r="L148" s="36">
        <v>15926.5</v>
      </c>
      <c r="M148" s="36">
        <v>15926.5</v>
      </c>
      <c r="N148" s="36">
        <v>172.042</v>
      </c>
      <c r="O148" s="36">
        <v>0</v>
      </c>
      <c r="P148" s="36">
        <v>0</v>
      </c>
      <c r="Q148" s="36">
        <v>0</v>
      </c>
      <c r="R148" s="36">
        <v>0</v>
      </c>
      <c r="S148" s="36">
        <v>0</v>
      </c>
      <c r="T148" s="55"/>
      <c r="U148" s="55"/>
      <c r="V148" s="67">
        <v>43647</v>
      </c>
      <c r="W148" s="109">
        <v>78</v>
      </c>
      <c r="X148" s="141">
        <v>23833.07</v>
      </c>
      <c r="Y148" s="109" t="s">
        <v>68</v>
      </c>
      <c r="Z148" s="67">
        <v>44044</v>
      </c>
      <c r="AA148" s="109" t="s">
        <v>434</v>
      </c>
    </row>
    <row r="149" spans="1:27" s="17" customFormat="1" x14ac:dyDescent="0.25">
      <c r="A149" s="57"/>
      <c r="B149" s="104"/>
      <c r="C149" s="55"/>
      <c r="D149" s="55"/>
      <c r="E149" s="104"/>
      <c r="F149" s="55"/>
      <c r="G149" s="14">
        <v>2019</v>
      </c>
      <c r="H149" s="6">
        <v>15926.5</v>
      </c>
      <c r="I149" s="6">
        <v>15926.5</v>
      </c>
      <c r="J149" s="6">
        <v>15926.5</v>
      </c>
      <c r="K149" s="6">
        <v>15926.5</v>
      </c>
      <c r="L149" s="36">
        <v>15926.5</v>
      </c>
      <c r="M149" s="36">
        <v>15926.5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55"/>
      <c r="U149" s="55"/>
      <c r="V149" s="111"/>
      <c r="W149" s="111"/>
      <c r="X149" s="143"/>
      <c r="Y149" s="111"/>
      <c r="Z149" s="111"/>
      <c r="AA149" s="111"/>
    </row>
    <row r="150" spans="1:27" s="17" customFormat="1" ht="39" customHeight="1" x14ac:dyDescent="0.25">
      <c r="A150" s="57"/>
      <c r="B150" s="104"/>
      <c r="C150" s="55"/>
      <c r="D150" s="55"/>
      <c r="E150" s="104"/>
      <c r="F150" s="55"/>
      <c r="G150" s="14">
        <v>2020</v>
      </c>
      <c r="H150" s="6">
        <v>8845.0550000000003</v>
      </c>
      <c r="I150" s="6">
        <v>0</v>
      </c>
      <c r="J150" s="6">
        <v>0</v>
      </c>
      <c r="K150" s="6">
        <v>8673.0130000000008</v>
      </c>
      <c r="L150" s="36">
        <v>0</v>
      </c>
      <c r="M150" s="36">
        <v>0</v>
      </c>
      <c r="N150" s="36">
        <v>172.042</v>
      </c>
      <c r="O150" s="36">
        <v>0</v>
      </c>
      <c r="P150" s="36">
        <v>0</v>
      </c>
      <c r="Q150" s="36">
        <v>0</v>
      </c>
      <c r="R150" s="36">
        <v>0</v>
      </c>
      <c r="S150" s="36">
        <v>0</v>
      </c>
      <c r="T150" s="55"/>
      <c r="U150" s="55"/>
      <c r="V150" s="110"/>
      <c r="W150" s="110"/>
      <c r="X150" s="142"/>
      <c r="Y150" s="110"/>
      <c r="Z150" s="110"/>
      <c r="AA150" s="110"/>
    </row>
    <row r="151" spans="1:27" s="17" customFormat="1" x14ac:dyDescent="0.25">
      <c r="A151" s="57" t="s">
        <v>493</v>
      </c>
      <c r="B151" s="104" t="s">
        <v>424</v>
      </c>
      <c r="C151" s="55"/>
      <c r="D151" s="55"/>
      <c r="E151" s="104" t="s">
        <v>414</v>
      </c>
      <c r="F151" s="55"/>
      <c r="G151" s="14" t="s">
        <v>52</v>
      </c>
      <c r="H151" s="6">
        <v>28715.208999999999</v>
      </c>
      <c r="I151" s="6">
        <v>4410</v>
      </c>
      <c r="J151" s="6">
        <v>0</v>
      </c>
      <c r="K151" s="6">
        <v>28230.904999999999</v>
      </c>
      <c r="L151" s="36">
        <v>4410</v>
      </c>
      <c r="M151" s="36">
        <v>0</v>
      </c>
      <c r="N151" s="36">
        <v>484.30399999999997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55"/>
      <c r="U151" s="55"/>
      <c r="V151" s="67">
        <v>43780</v>
      </c>
      <c r="W151" s="109">
        <v>262</v>
      </c>
      <c r="X151" s="141">
        <v>21502.639999999999</v>
      </c>
      <c r="Y151" s="109" t="s">
        <v>70</v>
      </c>
      <c r="Z151" s="67">
        <v>44075</v>
      </c>
      <c r="AA151" s="109" t="s">
        <v>435</v>
      </c>
    </row>
    <row r="152" spans="1:27" s="17" customFormat="1" x14ac:dyDescent="0.25">
      <c r="A152" s="57"/>
      <c r="B152" s="104"/>
      <c r="C152" s="55"/>
      <c r="D152" s="55"/>
      <c r="E152" s="104"/>
      <c r="F152" s="55"/>
      <c r="G152" s="14">
        <v>2019</v>
      </c>
      <c r="H152" s="6">
        <v>4410</v>
      </c>
      <c r="I152" s="6">
        <v>4410</v>
      </c>
      <c r="J152" s="6">
        <v>0</v>
      </c>
      <c r="K152" s="6">
        <v>4410</v>
      </c>
      <c r="L152" s="36">
        <v>4410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0</v>
      </c>
      <c r="T152" s="55"/>
      <c r="U152" s="55"/>
      <c r="V152" s="111"/>
      <c r="W152" s="111"/>
      <c r="X152" s="143"/>
      <c r="Y152" s="111"/>
      <c r="Z152" s="111"/>
      <c r="AA152" s="111"/>
    </row>
    <row r="153" spans="1:27" s="17" customFormat="1" ht="27" customHeight="1" x14ac:dyDescent="0.25">
      <c r="A153" s="57"/>
      <c r="B153" s="104"/>
      <c r="C153" s="55"/>
      <c r="D153" s="55"/>
      <c r="E153" s="104"/>
      <c r="F153" s="55"/>
      <c r="G153" s="14">
        <v>2020</v>
      </c>
      <c r="H153" s="6">
        <v>24305.208999999999</v>
      </c>
      <c r="I153" s="6">
        <v>0</v>
      </c>
      <c r="J153" s="6">
        <v>0</v>
      </c>
      <c r="K153" s="6">
        <v>23820.904999999999</v>
      </c>
      <c r="L153" s="36">
        <v>0</v>
      </c>
      <c r="M153" s="36">
        <v>0</v>
      </c>
      <c r="N153" s="36">
        <v>484.30399999999997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55"/>
      <c r="U153" s="55"/>
      <c r="V153" s="110"/>
      <c r="W153" s="110"/>
      <c r="X153" s="142"/>
      <c r="Y153" s="110"/>
      <c r="Z153" s="110"/>
      <c r="AA153" s="110"/>
    </row>
    <row r="154" spans="1:27" s="17" customFormat="1" x14ac:dyDescent="0.25">
      <c r="A154" s="57" t="s">
        <v>494</v>
      </c>
      <c r="B154" s="104" t="s">
        <v>425</v>
      </c>
      <c r="C154" s="55"/>
      <c r="D154" s="55"/>
      <c r="E154" s="104" t="s">
        <v>415</v>
      </c>
      <c r="F154" s="55"/>
      <c r="G154" s="14" t="s">
        <v>52</v>
      </c>
      <c r="H154" s="6">
        <v>137364.99599999998</v>
      </c>
      <c r="I154" s="6">
        <v>66027.585000000006</v>
      </c>
      <c r="J154" s="6">
        <v>66027.585000000006</v>
      </c>
      <c r="K154" s="6">
        <v>136511.94699999999</v>
      </c>
      <c r="L154" s="36">
        <v>66027.585000000006</v>
      </c>
      <c r="M154" s="36">
        <v>66027.585000000006</v>
      </c>
      <c r="N154" s="36">
        <v>853.04899999999998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55"/>
      <c r="U154" s="55"/>
      <c r="V154" s="67">
        <v>43676</v>
      </c>
      <c r="W154" s="109">
        <v>117</v>
      </c>
      <c r="X154" s="141">
        <v>66027.58</v>
      </c>
      <c r="Y154" s="109" t="s">
        <v>436</v>
      </c>
      <c r="Z154" s="67">
        <v>43819</v>
      </c>
      <c r="AA154" s="109" t="s">
        <v>437</v>
      </c>
    </row>
    <row r="155" spans="1:27" s="17" customFormat="1" x14ac:dyDescent="0.25">
      <c r="A155" s="57"/>
      <c r="B155" s="104"/>
      <c r="C155" s="55"/>
      <c r="D155" s="55"/>
      <c r="E155" s="104"/>
      <c r="F155" s="55"/>
      <c r="G155" s="14">
        <v>2019</v>
      </c>
      <c r="H155" s="6">
        <v>66027.585000000006</v>
      </c>
      <c r="I155" s="6">
        <v>66027.585000000006</v>
      </c>
      <c r="J155" s="6">
        <v>66027.585000000006</v>
      </c>
      <c r="K155" s="6">
        <v>66027.585000000006</v>
      </c>
      <c r="L155" s="36">
        <v>66027.585000000006</v>
      </c>
      <c r="M155" s="36">
        <v>66027.585000000006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0</v>
      </c>
      <c r="T155" s="55"/>
      <c r="U155" s="55"/>
      <c r="V155" s="111"/>
      <c r="W155" s="111"/>
      <c r="X155" s="143"/>
      <c r="Y155" s="111"/>
      <c r="Z155" s="111"/>
      <c r="AA155" s="111"/>
    </row>
    <row r="156" spans="1:27" s="17" customFormat="1" ht="21.75" customHeight="1" x14ac:dyDescent="0.25">
      <c r="A156" s="57"/>
      <c r="B156" s="104"/>
      <c r="C156" s="55"/>
      <c r="D156" s="55"/>
      <c r="E156" s="104"/>
      <c r="F156" s="55"/>
      <c r="G156" s="14">
        <v>2020</v>
      </c>
      <c r="H156" s="6">
        <v>71337.410999999993</v>
      </c>
      <c r="I156" s="6">
        <v>0</v>
      </c>
      <c r="J156" s="6">
        <v>0</v>
      </c>
      <c r="K156" s="6">
        <v>70484.361999999994</v>
      </c>
      <c r="L156" s="36">
        <v>0</v>
      </c>
      <c r="M156" s="36">
        <v>0</v>
      </c>
      <c r="N156" s="36">
        <v>853.04899999999998</v>
      </c>
      <c r="O156" s="36">
        <v>0</v>
      </c>
      <c r="P156" s="36">
        <v>0</v>
      </c>
      <c r="Q156" s="36">
        <v>0</v>
      </c>
      <c r="R156" s="36">
        <v>0</v>
      </c>
      <c r="S156" s="36">
        <v>0</v>
      </c>
      <c r="T156" s="55"/>
      <c r="U156" s="55"/>
      <c r="V156" s="110"/>
      <c r="W156" s="110"/>
      <c r="X156" s="142"/>
      <c r="Y156" s="110"/>
      <c r="Z156" s="110"/>
      <c r="AA156" s="110"/>
    </row>
    <row r="157" spans="1:27" s="17" customFormat="1" x14ac:dyDescent="0.25">
      <c r="A157" s="57" t="s">
        <v>495</v>
      </c>
      <c r="B157" s="104" t="s">
        <v>426</v>
      </c>
      <c r="C157" s="55"/>
      <c r="D157" s="55"/>
      <c r="E157" s="104" t="s">
        <v>416</v>
      </c>
      <c r="F157" s="55"/>
      <c r="G157" s="14" t="s">
        <v>52</v>
      </c>
      <c r="H157" s="6">
        <v>34507.546000000002</v>
      </c>
      <c r="I157" s="6">
        <v>22811.245999999999</v>
      </c>
      <c r="J157" s="6">
        <v>22811.245999999999</v>
      </c>
      <c r="K157" s="6">
        <v>33837.078999999998</v>
      </c>
      <c r="L157" s="36">
        <v>22811.245999999999</v>
      </c>
      <c r="M157" s="36">
        <v>22811.245999999999</v>
      </c>
      <c r="N157" s="36">
        <v>670.46699999999998</v>
      </c>
      <c r="O157" s="36">
        <v>0</v>
      </c>
      <c r="P157" s="36">
        <v>0</v>
      </c>
      <c r="Q157" s="36">
        <v>0</v>
      </c>
      <c r="R157" s="36">
        <v>0</v>
      </c>
      <c r="S157" s="36">
        <v>0</v>
      </c>
      <c r="T157" s="55"/>
      <c r="U157" s="55"/>
      <c r="V157" s="67">
        <v>43637</v>
      </c>
      <c r="W157" s="109">
        <v>66</v>
      </c>
      <c r="X157" s="141">
        <v>32834.71</v>
      </c>
      <c r="Y157" s="109" t="s">
        <v>68</v>
      </c>
      <c r="Z157" s="67">
        <v>44013</v>
      </c>
      <c r="AA157" s="109" t="s">
        <v>434</v>
      </c>
    </row>
    <row r="158" spans="1:27" s="17" customFormat="1" x14ac:dyDescent="0.25">
      <c r="A158" s="57"/>
      <c r="B158" s="104"/>
      <c r="C158" s="55"/>
      <c r="D158" s="55"/>
      <c r="E158" s="104"/>
      <c r="F158" s="55"/>
      <c r="G158" s="14">
        <v>2019</v>
      </c>
      <c r="H158" s="6">
        <v>22811.245999999999</v>
      </c>
      <c r="I158" s="6">
        <v>22811.245999999999</v>
      </c>
      <c r="J158" s="6">
        <v>22811.245999999999</v>
      </c>
      <c r="K158" s="6">
        <v>22811.245999999999</v>
      </c>
      <c r="L158" s="36">
        <v>22811.245999999999</v>
      </c>
      <c r="M158" s="36">
        <v>22811.245999999999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55"/>
      <c r="U158" s="55"/>
      <c r="V158" s="111"/>
      <c r="W158" s="111"/>
      <c r="X158" s="143"/>
      <c r="Y158" s="111"/>
      <c r="Z158" s="111"/>
      <c r="AA158" s="111"/>
    </row>
    <row r="159" spans="1:27" s="17" customFormat="1" ht="27" customHeight="1" x14ac:dyDescent="0.25">
      <c r="A159" s="57"/>
      <c r="B159" s="104"/>
      <c r="C159" s="55"/>
      <c r="D159" s="55"/>
      <c r="E159" s="104"/>
      <c r="F159" s="55"/>
      <c r="G159" s="14">
        <v>2020</v>
      </c>
      <c r="H159" s="6">
        <v>11696.300000000001</v>
      </c>
      <c r="I159" s="6">
        <v>0</v>
      </c>
      <c r="J159" s="6">
        <v>0</v>
      </c>
      <c r="K159" s="6">
        <v>11025.833000000001</v>
      </c>
      <c r="L159" s="36">
        <v>0</v>
      </c>
      <c r="M159" s="36">
        <v>0</v>
      </c>
      <c r="N159" s="36">
        <v>670.46699999999998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55"/>
      <c r="U159" s="55"/>
      <c r="V159" s="110"/>
      <c r="W159" s="110"/>
      <c r="X159" s="142"/>
      <c r="Y159" s="110"/>
      <c r="Z159" s="110"/>
      <c r="AA159" s="110"/>
    </row>
    <row r="160" spans="1:27" s="17" customFormat="1" x14ac:dyDescent="0.25">
      <c r="A160" s="57" t="s">
        <v>496</v>
      </c>
      <c r="B160" s="104" t="s">
        <v>427</v>
      </c>
      <c r="C160" s="55"/>
      <c r="D160" s="55"/>
      <c r="E160" s="104" t="s">
        <v>417</v>
      </c>
      <c r="F160" s="55"/>
      <c r="G160" s="14" t="s">
        <v>52</v>
      </c>
      <c r="H160" s="6">
        <v>198635.29800000001</v>
      </c>
      <c r="I160" s="6">
        <v>73542.062999999995</v>
      </c>
      <c r="J160" s="6">
        <v>19414.484</v>
      </c>
      <c r="K160" s="6">
        <v>181438.23199999999</v>
      </c>
      <c r="L160" s="36">
        <v>57757.445</v>
      </c>
      <c r="M160" s="36">
        <v>19414.484</v>
      </c>
      <c r="N160" s="36">
        <v>17197.065999999999</v>
      </c>
      <c r="O160" s="36">
        <v>15784.618</v>
      </c>
      <c r="P160" s="36">
        <v>0</v>
      </c>
      <c r="Q160" s="36">
        <v>0</v>
      </c>
      <c r="R160" s="36">
        <v>0</v>
      </c>
      <c r="S160" s="36">
        <v>0</v>
      </c>
      <c r="T160" s="55"/>
      <c r="U160" s="55"/>
      <c r="V160" s="67">
        <v>43662</v>
      </c>
      <c r="W160" s="109">
        <v>95</v>
      </c>
      <c r="X160" s="141">
        <v>183820.23</v>
      </c>
      <c r="Y160" s="109" t="s">
        <v>68</v>
      </c>
      <c r="Z160" s="67">
        <v>44135</v>
      </c>
      <c r="AA160" s="109" t="s">
        <v>438</v>
      </c>
    </row>
    <row r="161" spans="1:27" s="17" customFormat="1" x14ac:dyDescent="0.25">
      <c r="A161" s="57"/>
      <c r="B161" s="104"/>
      <c r="C161" s="55"/>
      <c r="D161" s="55"/>
      <c r="E161" s="104"/>
      <c r="F161" s="55"/>
      <c r="G161" s="14">
        <v>2019</v>
      </c>
      <c r="H161" s="6">
        <v>73542.062999999995</v>
      </c>
      <c r="I161" s="6">
        <v>73542.062999999995</v>
      </c>
      <c r="J161" s="6">
        <v>19414.484</v>
      </c>
      <c r="K161" s="6">
        <v>57757.445</v>
      </c>
      <c r="L161" s="36">
        <v>57757.445</v>
      </c>
      <c r="M161" s="36">
        <v>19414.484</v>
      </c>
      <c r="N161" s="36">
        <v>15784.618</v>
      </c>
      <c r="O161" s="36">
        <v>15784.618</v>
      </c>
      <c r="P161" s="36">
        <v>0</v>
      </c>
      <c r="Q161" s="36">
        <v>0</v>
      </c>
      <c r="R161" s="36">
        <v>0</v>
      </c>
      <c r="S161" s="36">
        <v>0</v>
      </c>
      <c r="T161" s="55"/>
      <c r="U161" s="55"/>
      <c r="V161" s="111"/>
      <c r="W161" s="111"/>
      <c r="X161" s="143"/>
      <c r="Y161" s="111"/>
      <c r="Z161" s="111"/>
      <c r="AA161" s="111"/>
    </row>
    <row r="162" spans="1:27" s="17" customFormat="1" ht="56.25" customHeight="1" x14ac:dyDescent="0.25">
      <c r="A162" s="57"/>
      <c r="B162" s="104"/>
      <c r="C162" s="55"/>
      <c r="D162" s="55"/>
      <c r="E162" s="104"/>
      <c r="F162" s="55"/>
      <c r="G162" s="14">
        <v>2020</v>
      </c>
      <c r="H162" s="6">
        <v>125093.235</v>
      </c>
      <c r="I162" s="6">
        <v>0</v>
      </c>
      <c r="J162" s="6">
        <v>0</v>
      </c>
      <c r="K162" s="6">
        <v>123680.787</v>
      </c>
      <c r="L162" s="36">
        <v>0</v>
      </c>
      <c r="M162" s="36">
        <v>0</v>
      </c>
      <c r="N162" s="36">
        <v>1412.4480000000001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55"/>
      <c r="U162" s="55"/>
      <c r="V162" s="110"/>
      <c r="W162" s="110"/>
      <c r="X162" s="142"/>
      <c r="Y162" s="110"/>
      <c r="Z162" s="110"/>
      <c r="AA162" s="110"/>
    </row>
    <row r="163" spans="1:27" s="17" customFormat="1" x14ac:dyDescent="0.25">
      <c r="A163" s="57" t="s">
        <v>497</v>
      </c>
      <c r="B163" s="104" t="s">
        <v>428</v>
      </c>
      <c r="C163" s="55"/>
      <c r="D163" s="55"/>
      <c r="E163" s="104" t="s">
        <v>418</v>
      </c>
      <c r="F163" s="55"/>
      <c r="G163" s="14" t="s">
        <v>52</v>
      </c>
      <c r="H163" s="6">
        <v>45726.993999999999</v>
      </c>
      <c r="I163" s="6">
        <v>9687.2009999999991</v>
      </c>
      <c r="J163" s="6">
        <v>2646.83</v>
      </c>
      <c r="K163" s="6">
        <v>45178.597000000002</v>
      </c>
      <c r="L163" s="36">
        <v>9687.2009999999991</v>
      </c>
      <c r="M163" s="36">
        <v>2646.83</v>
      </c>
      <c r="N163" s="36">
        <v>548.39700000000005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55"/>
      <c r="U163" s="55"/>
      <c r="V163" s="67">
        <v>43691</v>
      </c>
      <c r="W163" s="109">
        <v>149</v>
      </c>
      <c r="X163" s="141">
        <v>37848.68</v>
      </c>
      <c r="Y163" s="109" t="s">
        <v>403</v>
      </c>
      <c r="Z163" s="67">
        <v>44089</v>
      </c>
      <c r="AA163" s="109" t="s">
        <v>439</v>
      </c>
    </row>
    <row r="164" spans="1:27" s="17" customFormat="1" x14ac:dyDescent="0.25">
      <c r="A164" s="57"/>
      <c r="B164" s="104"/>
      <c r="C164" s="55"/>
      <c r="D164" s="55"/>
      <c r="E164" s="104"/>
      <c r="F164" s="55"/>
      <c r="G164" s="14">
        <v>2019</v>
      </c>
      <c r="H164" s="6">
        <v>9687.2009999999991</v>
      </c>
      <c r="I164" s="6">
        <v>9687.2009999999991</v>
      </c>
      <c r="J164" s="6">
        <v>2646.83</v>
      </c>
      <c r="K164" s="6">
        <v>9687.2009999999991</v>
      </c>
      <c r="L164" s="36">
        <v>9687.2009999999991</v>
      </c>
      <c r="M164" s="36">
        <v>2646.83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55"/>
      <c r="U164" s="55"/>
      <c r="V164" s="111"/>
      <c r="W164" s="111"/>
      <c r="X164" s="143"/>
      <c r="Y164" s="111"/>
      <c r="Z164" s="111"/>
      <c r="AA164" s="111"/>
    </row>
    <row r="165" spans="1:27" s="17" customFormat="1" ht="42" customHeight="1" x14ac:dyDescent="0.25">
      <c r="A165" s="57"/>
      <c r="B165" s="104"/>
      <c r="C165" s="55"/>
      <c r="D165" s="55"/>
      <c r="E165" s="104"/>
      <c r="F165" s="55"/>
      <c r="G165" s="14">
        <v>2020</v>
      </c>
      <c r="H165" s="6">
        <v>36039.792999999998</v>
      </c>
      <c r="I165" s="6">
        <v>0</v>
      </c>
      <c r="J165" s="6">
        <v>0</v>
      </c>
      <c r="K165" s="6">
        <v>35491.396000000001</v>
      </c>
      <c r="L165" s="36">
        <v>0</v>
      </c>
      <c r="M165" s="36">
        <v>0</v>
      </c>
      <c r="N165" s="36">
        <v>548.39700000000005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55"/>
      <c r="U165" s="55"/>
      <c r="V165" s="110"/>
      <c r="W165" s="110"/>
      <c r="X165" s="142"/>
      <c r="Y165" s="110"/>
      <c r="Z165" s="110"/>
      <c r="AA165" s="110"/>
    </row>
    <row r="166" spans="1:27" s="17" customFormat="1" x14ac:dyDescent="0.25">
      <c r="A166" s="57" t="s">
        <v>498</v>
      </c>
      <c r="B166" s="104" t="s">
        <v>429</v>
      </c>
      <c r="C166" s="55"/>
      <c r="D166" s="55"/>
      <c r="E166" s="104" t="s">
        <v>419</v>
      </c>
      <c r="F166" s="55"/>
      <c r="G166" s="14" t="s">
        <v>52</v>
      </c>
      <c r="H166" s="6">
        <v>40436.876000000004</v>
      </c>
      <c r="I166" s="6">
        <v>16921.098000000002</v>
      </c>
      <c r="J166" s="6">
        <v>11042.159</v>
      </c>
      <c r="K166" s="6">
        <v>39981.482000000004</v>
      </c>
      <c r="L166" s="36">
        <v>16921.098000000002</v>
      </c>
      <c r="M166" s="36">
        <v>11042.159</v>
      </c>
      <c r="N166" s="36">
        <v>455.39400000000001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55"/>
      <c r="U166" s="55"/>
      <c r="V166" s="67">
        <v>43717</v>
      </c>
      <c r="W166" s="109">
        <v>174</v>
      </c>
      <c r="X166" s="141">
        <v>40436.86</v>
      </c>
      <c r="Y166" s="109" t="s">
        <v>68</v>
      </c>
      <c r="Z166" s="67">
        <v>44012</v>
      </c>
      <c r="AA166" s="109" t="s">
        <v>440</v>
      </c>
    </row>
    <row r="167" spans="1:27" s="17" customFormat="1" x14ac:dyDescent="0.25">
      <c r="A167" s="57"/>
      <c r="B167" s="104"/>
      <c r="C167" s="55"/>
      <c r="D167" s="55"/>
      <c r="E167" s="104"/>
      <c r="F167" s="55"/>
      <c r="G167" s="14">
        <v>2019</v>
      </c>
      <c r="H167" s="6">
        <v>16921.098000000002</v>
      </c>
      <c r="I167" s="6">
        <v>16921.098000000002</v>
      </c>
      <c r="J167" s="6">
        <v>11042.159</v>
      </c>
      <c r="K167" s="6">
        <v>16921.098000000002</v>
      </c>
      <c r="L167" s="36">
        <v>16921.098000000002</v>
      </c>
      <c r="M167" s="36">
        <v>11042.159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55"/>
      <c r="U167" s="55"/>
      <c r="V167" s="111"/>
      <c r="W167" s="111"/>
      <c r="X167" s="143"/>
      <c r="Y167" s="111"/>
      <c r="Z167" s="111"/>
      <c r="AA167" s="111"/>
    </row>
    <row r="168" spans="1:27" s="17" customFormat="1" ht="48" customHeight="1" x14ac:dyDescent="0.25">
      <c r="A168" s="57"/>
      <c r="B168" s="104"/>
      <c r="C168" s="55"/>
      <c r="D168" s="55"/>
      <c r="E168" s="104"/>
      <c r="F168" s="55"/>
      <c r="G168" s="14">
        <v>2020</v>
      </c>
      <c r="H168" s="6">
        <v>23515.777999999998</v>
      </c>
      <c r="I168" s="6">
        <v>0</v>
      </c>
      <c r="J168" s="6">
        <v>0</v>
      </c>
      <c r="K168" s="6">
        <v>23060.383999999998</v>
      </c>
      <c r="L168" s="36">
        <v>0</v>
      </c>
      <c r="M168" s="36">
        <v>0</v>
      </c>
      <c r="N168" s="36">
        <v>455.39400000000001</v>
      </c>
      <c r="O168" s="36">
        <v>0</v>
      </c>
      <c r="P168" s="36">
        <v>0</v>
      </c>
      <c r="Q168" s="36">
        <v>0</v>
      </c>
      <c r="R168" s="36">
        <v>0</v>
      </c>
      <c r="S168" s="36">
        <v>0</v>
      </c>
      <c r="T168" s="55"/>
      <c r="U168" s="55"/>
      <c r="V168" s="110"/>
      <c r="W168" s="110"/>
      <c r="X168" s="142"/>
      <c r="Y168" s="110"/>
      <c r="Z168" s="110"/>
      <c r="AA168" s="110"/>
    </row>
    <row r="169" spans="1:27" s="17" customFormat="1" x14ac:dyDescent="0.25">
      <c r="A169" s="57" t="s">
        <v>499</v>
      </c>
      <c r="B169" s="104" t="s">
        <v>430</v>
      </c>
      <c r="C169" s="55"/>
      <c r="D169" s="55"/>
      <c r="E169" s="104" t="s">
        <v>420</v>
      </c>
      <c r="F169" s="55"/>
      <c r="G169" s="14" t="s">
        <v>52</v>
      </c>
      <c r="H169" s="6">
        <v>35375.009999999995</v>
      </c>
      <c r="I169" s="6">
        <v>26236.656999999999</v>
      </c>
      <c r="J169" s="6">
        <v>26236.662</v>
      </c>
      <c r="K169" s="6">
        <v>34635.487999999998</v>
      </c>
      <c r="L169" s="36">
        <v>25497.134999999998</v>
      </c>
      <c r="M169" s="36">
        <v>25497.14</v>
      </c>
      <c r="N169" s="36">
        <v>739.52200000000005</v>
      </c>
      <c r="O169" s="36">
        <v>739.52200000000005</v>
      </c>
      <c r="P169" s="36">
        <v>739.52200000000005</v>
      </c>
      <c r="Q169" s="36">
        <v>0</v>
      </c>
      <c r="R169" s="36">
        <v>0</v>
      </c>
      <c r="S169" s="36">
        <v>0</v>
      </c>
      <c r="T169" s="55"/>
      <c r="U169" s="55"/>
      <c r="V169" s="67">
        <v>43662</v>
      </c>
      <c r="W169" s="109">
        <v>98</v>
      </c>
      <c r="X169" s="141">
        <v>34966.129999999997</v>
      </c>
      <c r="Y169" s="109" t="s">
        <v>70</v>
      </c>
      <c r="Z169" s="67">
        <v>44090</v>
      </c>
      <c r="AA169" s="109" t="s">
        <v>441</v>
      </c>
    </row>
    <row r="170" spans="1:27" s="17" customFormat="1" x14ac:dyDescent="0.25">
      <c r="A170" s="57"/>
      <c r="B170" s="104"/>
      <c r="C170" s="55"/>
      <c r="D170" s="55"/>
      <c r="E170" s="104"/>
      <c r="F170" s="55"/>
      <c r="G170" s="14">
        <v>2019</v>
      </c>
      <c r="H170" s="6">
        <v>26236.656999999999</v>
      </c>
      <c r="I170" s="6">
        <v>26236.656999999999</v>
      </c>
      <c r="J170" s="6">
        <v>26236.662</v>
      </c>
      <c r="K170" s="6">
        <v>25497.134999999998</v>
      </c>
      <c r="L170" s="36">
        <v>25497.134999999998</v>
      </c>
      <c r="M170" s="36">
        <v>25497.14</v>
      </c>
      <c r="N170" s="36">
        <v>739.52200000000005</v>
      </c>
      <c r="O170" s="36">
        <v>739.52200000000005</v>
      </c>
      <c r="P170" s="36">
        <v>739.52200000000005</v>
      </c>
      <c r="Q170" s="36">
        <v>0</v>
      </c>
      <c r="R170" s="36">
        <v>0</v>
      </c>
      <c r="S170" s="36">
        <v>0</v>
      </c>
      <c r="T170" s="55"/>
      <c r="U170" s="55"/>
      <c r="V170" s="111"/>
      <c r="W170" s="111"/>
      <c r="X170" s="143"/>
      <c r="Y170" s="111"/>
      <c r="Z170" s="111"/>
      <c r="AA170" s="111"/>
    </row>
    <row r="171" spans="1:27" s="17" customFormat="1" ht="39" customHeight="1" x14ac:dyDescent="0.25">
      <c r="A171" s="57"/>
      <c r="B171" s="104"/>
      <c r="C171" s="55"/>
      <c r="D171" s="55"/>
      <c r="E171" s="104"/>
      <c r="F171" s="55"/>
      <c r="G171" s="14">
        <v>2020</v>
      </c>
      <c r="H171" s="6">
        <v>9138.3529999999992</v>
      </c>
      <c r="I171" s="6">
        <v>0</v>
      </c>
      <c r="J171" s="6">
        <v>0</v>
      </c>
      <c r="K171" s="6">
        <v>9138.3529999999992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36">
        <v>0</v>
      </c>
      <c r="T171" s="55"/>
      <c r="U171" s="55"/>
      <c r="V171" s="110"/>
      <c r="W171" s="110"/>
      <c r="X171" s="142"/>
      <c r="Y171" s="110"/>
      <c r="Z171" s="110"/>
      <c r="AA171" s="110"/>
    </row>
    <row r="172" spans="1:27" s="17" customFormat="1" x14ac:dyDescent="0.25">
      <c r="A172" s="57" t="s">
        <v>500</v>
      </c>
      <c r="B172" s="104" t="s">
        <v>431</v>
      </c>
      <c r="C172" s="55"/>
      <c r="D172" s="55"/>
      <c r="E172" s="104" t="s">
        <v>421</v>
      </c>
      <c r="F172" s="55"/>
      <c r="G172" s="14" t="s">
        <v>52</v>
      </c>
      <c r="H172" s="6">
        <v>22201.564999999999</v>
      </c>
      <c r="I172" s="6">
        <v>16012.498</v>
      </c>
      <c r="J172" s="6">
        <v>16012.496999999999</v>
      </c>
      <c r="K172" s="6">
        <v>22201.564999999999</v>
      </c>
      <c r="L172" s="36">
        <v>16012.498</v>
      </c>
      <c r="M172" s="36">
        <v>16012.496999999999</v>
      </c>
      <c r="N172" s="36">
        <v>0</v>
      </c>
      <c r="O172" s="36">
        <v>0</v>
      </c>
      <c r="P172" s="36">
        <v>0</v>
      </c>
      <c r="Q172" s="36">
        <v>0</v>
      </c>
      <c r="R172" s="36">
        <v>0</v>
      </c>
      <c r="S172" s="36">
        <v>0</v>
      </c>
      <c r="T172" s="55"/>
      <c r="U172" s="55"/>
      <c r="V172" s="67">
        <v>43613</v>
      </c>
      <c r="W172" s="109">
        <v>50</v>
      </c>
      <c r="X172" s="141">
        <v>22201.56</v>
      </c>
      <c r="Y172" s="109" t="s">
        <v>70</v>
      </c>
      <c r="Z172" s="67">
        <v>44044</v>
      </c>
      <c r="AA172" s="109" t="s">
        <v>441</v>
      </c>
    </row>
    <row r="173" spans="1:27" s="17" customFormat="1" x14ac:dyDescent="0.25">
      <c r="A173" s="57"/>
      <c r="B173" s="104"/>
      <c r="C173" s="55"/>
      <c r="D173" s="55"/>
      <c r="E173" s="104"/>
      <c r="F173" s="55"/>
      <c r="G173" s="14">
        <v>2019</v>
      </c>
      <c r="H173" s="6">
        <v>16012.498</v>
      </c>
      <c r="I173" s="6">
        <v>16012.498</v>
      </c>
      <c r="J173" s="6">
        <v>16012.496999999999</v>
      </c>
      <c r="K173" s="6">
        <v>16012.498</v>
      </c>
      <c r="L173" s="36">
        <v>16012.498</v>
      </c>
      <c r="M173" s="36">
        <v>16012.496999999999</v>
      </c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36">
        <v>0</v>
      </c>
      <c r="T173" s="55"/>
      <c r="U173" s="55"/>
      <c r="V173" s="111"/>
      <c r="W173" s="111"/>
      <c r="X173" s="143"/>
      <c r="Y173" s="111"/>
      <c r="Z173" s="111"/>
      <c r="AA173" s="111"/>
    </row>
    <row r="174" spans="1:27" s="17" customFormat="1" ht="34.5" customHeight="1" x14ac:dyDescent="0.25">
      <c r="A174" s="57"/>
      <c r="B174" s="104"/>
      <c r="C174" s="56"/>
      <c r="D174" s="56"/>
      <c r="E174" s="104"/>
      <c r="F174" s="56"/>
      <c r="G174" s="14">
        <v>2020</v>
      </c>
      <c r="H174" s="6">
        <v>6189.067</v>
      </c>
      <c r="I174" s="6">
        <v>0</v>
      </c>
      <c r="J174" s="6">
        <v>0</v>
      </c>
      <c r="K174" s="6">
        <v>6189.067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0</v>
      </c>
      <c r="T174" s="56"/>
      <c r="U174" s="56"/>
      <c r="V174" s="110"/>
      <c r="W174" s="110"/>
      <c r="X174" s="142"/>
      <c r="Y174" s="110"/>
      <c r="Z174" s="110"/>
      <c r="AA174" s="110"/>
    </row>
    <row r="175" spans="1:27" s="17" customFormat="1" ht="101.25" customHeight="1" x14ac:dyDescent="0.25">
      <c r="A175" s="54">
        <v>38</v>
      </c>
      <c r="B175" s="54" t="s">
        <v>41</v>
      </c>
      <c r="C175" s="54" t="s">
        <v>310</v>
      </c>
      <c r="D175" s="57" t="s">
        <v>336</v>
      </c>
      <c r="E175" s="57" t="s">
        <v>78</v>
      </c>
      <c r="F175" s="57" t="s">
        <v>48</v>
      </c>
      <c r="G175" s="21" t="s">
        <v>4</v>
      </c>
      <c r="H175" s="22">
        <f>H176+H177</f>
        <v>708442.2</v>
      </c>
      <c r="I175" s="22">
        <f t="shared" ref="I175:S175" si="23">I176+I177</f>
        <v>708442.2</v>
      </c>
      <c r="J175" s="22">
        <f t="shared" si="23"/>
        <v>708442.2</v>
      </c>
      <c r="K175" s="22">
        <f>K176+K177</f>
        <v>706142.2</v>
      </c>
      <c r="L175" s="22">
        <f t="shared" si="23"/>
        <v>706142.2</v>
      </c>
      <c r="M175" s="22">
        <f t="shared" si="23"/>
        <v>706142.2</v>
      </c>
      <c r="N175" s="22">
        <f t="shared" si="23"/>
        <v>2300</v>
      </c>
      <c r="O175" s="22">
        <f t="shared" si="23"/>
        <v>2300</v>
      </c>
      <c r="P175" s="22">
        <f t="shared" si="23"/>
        <v>2300</v>
      </c>
      <c r="Q175" s="22">
        <f t="shared" si="23"/>
        <v>0</v>
      </c>
      <c r="R175" s="22">
        <f t="shared" si="23"/>
        <v>0</v>
      </c>
      <c r="S175" s="22">
        <f t="shared" si="23"/>
        <v>0</v>
      </c>
      <c r="T175" s="104" t="s">
        <v>53</v>
      </c>
      <c r="U175" s="104" t="s">
        <v>149</v>
      </c>
      <c r="V175" s="108">
        <v>43364</v>
      </c>
      <c r="W175" s="104" t="s">
        <v>75</v>
      </c>
      <c r="X175" s="107">
        <v>654629.98199999996</v>
      </c>
      <c r="Y175" s="104" t="s">
        <v>68</v>
      </c>
      <c r="Z175" s="108">
        <v>43800</v>
      </c>
      <c r="AA175" s="104" t="s">
        <v>442</v>
      </c>
    </row>
    <row r="176" spans="1:27" s="17" customFormat="1" ht="24" customHeight="1" x14ac:dyDescent="0.25">
      <c r="A176" s="55"/>
      <c r="B176" s="55"/>
      <c r="C176" s="55"/>
      <c r="D176" s="57"/>
      <c r="E176" s="57"/>
      <c r="F176" s="57"/>
      <c r="G176" s="21">
        <v>2018</v>
      </c>
      <c r="H176" s="22">
        <f>K176+N176</f>
        <v>458240</v>
      </c>
      <c r="I176" s="22">
        <f t="shared" ref="I176:J177" si="24">L176+O176</f>
        <v>458240</v>
      </c>
      <c r="J176" s="22">
        <f t="shared" si="24"/>
        <v>66210.740000000005</v>
      </c>
      <c r="K176" s="22">
        <v>455940</v>
      </c>
      <c r="L176" s="22">
        <v>455940</v>
      </c>
      <c r="M176" s="22">
        <v>66210.740000000005</v>
      </c>
      <c r="N176" s="22">
        <v>2300</v>
      </c>
      <c r="O176" s="22">
        <v>2300</v>
      </c>
      <c r="P176" s="22">
        <v>0</v>
      </c>
      <c r="Q176" s="22">
        <v>0</v>
      </c>
      <c r="R176" s="22">
        <v>0</v>
      </c>
      <c r="S176" s="22">
        <v>0</v>
      </c>
      <c r="T176" s="104"/>
      <c r="U176" s="104"/>
      <c r="V176" s="104"/>
      <c r="W176" s="104"/>
      <c r="X176" s="107"/>
      <c r="Y176" s="104"/>
      <c r="Z176" s="104"/>
      <c r="AA176" s="104"/>
    </row>
    <row r="177" spans="1:27" s="17" customFormat="1" ht="27" customHeight="1" x14ac:dyDescent="0.25">
      <c r="A177" s="56"/>
      <c r="B177" s="56"/>
      <c r="C177" s="56"/>
      <c r="D177" s="57"/>
      <c r="E177" s="57"/>
      <c r="F177" s="57"/>
      <c r="G177" s="21">
        <v>2019</v>
      </c>
      <c r="H177" s="22">
        <f>K177+N177</f>
        <v>250202.2</v>
      </c>
      <c r="I177" s="22">
        <f t="shared" si="24"/>
        <v>250202.2</v>
      </c>
      <c r="J177" s="22">
        <f t="shared" si="24"/>
        <v>642231.46</v>
      </c>
      <c r="K177" s="22">
        <v>250202.2</v>
      </c>
      <c r="L177" s="23">
        <f>K177</f>
        <v>250202.2</v>
      </c>
      <c r="M177" s="23">
        <v>639931.46</v>
      </c>
      <c r="N177" s="22">
        <v>0</v>
      </c>
      <c r="O177" s="22">
        <v>0</v>
      </c>
      <c r="P177" s="22">
        <v>2300</v>
      </c>
      <c r="Q177" s="22">
        <v>0</v>
      </c>
      <c r="R177" s="22">
        <v>0</v>
      </c>
      <c r="S177" s="22">
        <v>0</v>
      </c>
      <c r="T177" s="104"/>
      <c r="U177" s="104"/>
      <c r="V177" s="104"/>
      <c r="W177" s="104"/>
      <c r="X177" s="107"/>
      <c r="Y177" s="104"/>
      <c r="Z177" s="104"/>
      <c r="AA177" s="104"/>
    </row>
    <row r="178" spans="1:27" s="17" customFormat="1" ht="52.5" customHeight="1" x14ac:dyDescent="0.25">
      <c r="A178" s="54">
        <v>39</v>
      </c>
      <c r="B178" s="57" t="s">
        <v>43</v>
      </c>
      <c r="C178" s="57" t="s">
        <v>178</v>
      </c>
      <c r="D178" s="57" t="s">
        <v>342</v>
      </c>
      <c r="E178" s="57" t="s">
        <v>179</v>
      </c>
      <c r="F178" s="57" t="s">
        <v>177</v>
      </c>
      <c r="G178" s="14" t="s">
        <v>4</v>
      </c>
      <c r="H178" s="6">
        <f t="shared" ref="H178:I193" si="25">K178+N178+Q178</f>
        <v>500824.74000000005</v>
      </c>
      <c r="I178" s="6">
        <f>L178+O178+R178</f>
        <v>460194.19799999997</v>
      </c>
      <c r="J178" s="6">
        <f t="shared" ref="J178:J215" si="26">M178+P178+S178</f>
        <v>460194.19799999997</v>
      </c>
      <c r="K178" s="6">
        <f t="shared" ref="K178:S178" si="27">K179+K180</f>
        <v>496816.57400000002</v>
      </c>
      <c r="L178" s="6">
        <f>L179+L180</f>
        <v>456592.25599999999</v>
      </c>
      <c r="M178" s="6">
        <f t="shared" si="27"/>
        <v>456592.25599999999</v>
      </c>
      <c r="N178" s="6">
        <f t="shared" si="27"/>
        <v>4008.1660000000002</v>
      </c>
      <c r="O178" s="6">
        <f t="shared" si="27"/>
        <v>3601.942</v>
      </c>
      <c r="P178" s="6">
        <f t="shared" si="27"/>
        <v>3601.942</v>
      </c>
      <c r="Q178" s="6">
        <f t="shared" si="27"/>
        <v>0</v>
      </c>
      <c r="R178" s="6">
        <f t="shared" si="27"/>
        <v>0</v>
      </c>
      <c r="S178" s="6">
        <f t="shared" si="27"/>
        <v>0</v>
      </c>
      <c r="T178" s="57" t="s">
        <v>180</v>
      </c>
      <c r="U178" s="57" t="s">
        <v>54</v>
      </c>
      <c r="V178" s="66">
        <v>43250</v>
      </c>
      <c r="W178" s="57" t="s">
        <v>61</v>
      </c>
      <c r="X178" s="106">
        <v>484917.2</v>
      </c>
      <c r="Y178" s="57" t="s">
        <v>60</v>
      </c>
      <c r="Z178" s="66">
        <v>43723</v>
      </c>
      <c r="AA178" s="105" t="s">
        <v>474</v>
      </c>
    </row>
    <row r="179" spans="1:27" s="17" customFormat="1" x14ac:dyDescent="0.25">
      <c r="A179" s="55"/>
      <c r="B179" s="57"/>
      <c r="C179" s="57"/>
      <c r="D179" s="57"/>
      <c r="E179" s="57"/>
      <c r="F179" s="57"/>
      <c r="G179" s="14">
        <v>2018</v>
      </c>
      <c r="H179" s="6">
        <f t="shared" si="25"/>
        <v>300000</v>
      </c>
      <c r="I179" s="6">
        <f t="shared" si="25"/>
        <v>300000</v>
      </c>
      <c r="J179" s="6">
        <f t="shared" si="26"/>
        <v>300000</v>
      </c>
      <c r="K179" s="6">
        <v>298000</v>
      </c>
      <c r="L179" s="6">
        <v>298000</v>
      </c>
      <c r="M179" s="6">
        <v>298000</v>
      </c>
      <c r="N179" s="6">
        <v>2000</v>
      </c>
      <c r="O179" s="6">
        <v>2000</v>
      </c>
      <c r="P179" s="6">
        <v>2000</v>
      </c>
      <c r="Q179" s="6">
        <v>0</v>
      </c>
      <c r="R179" s="6">
        <v>0</v>
      </c>
      <c r="S179" s="6">
        <v>0</v>
      </c>
      <c r="T179" s="57"/>
      <c r="U179" s="57"/>
      <c r="V179" s="57"/>
      <c r="W179" s="57"/>
      <c r="X179" s="106"/>
      <c r="Y179" s="57"/>
      <c r="Z179" s="57"/>
      <c r="AA179" s="105"/>
    </row>
    <row r="180" spans="1:27" s="17" customFormat="1" x14ac:dyDescent="0.25">
      <c r="A180" s="56"/>
      <c r="B180" s="57"/>
      <c r="C180" s="57"/>
      <c r="D180" s="57"/>
      <c r="E180" s="57"/>
      <c r="F180" s="57"/>
      <c r="G180" s="14">
        <v>2019</v>
      </c>
      <c r="H180" s="6">
        <f t="shared" si="25"/>
        <v>200824.74</v>
      </c>
      <c r="I180" s="6">
        <f t="shared" si="25"/>
        <v>160194.198</v>
      </c>
      <c r="J180" s="6">
        <f t="shared" si="26"/>
        <v>160194.198</v>
      </c>
      <c r="K180" s="18">
        <v>198816.57399999999</v>
      </c>
      <c r="L180" s="18">
        <v>158592.25599999999</v>
      </c>
      <c r="M180" s="18">
        <v>158592.25599999999</v>
      </c>
      <c r="N180" s="6">
        <v>2008.1659999999999</v>
      </c>
      <c r="O180" s="18">
        <v>1601.942</v>
      </c>
      <c r="P180" s="18">
        <v>1601.942</v>
      </c>
      <c r="Q180" s="18">
        <v>0</v>
      </c>
      <c r="R180" s="18">
        <v>0</v>
      </c>
      <c r="S180" s="18">
        <v>0</v>
      </c>
      <c r="T180" s="57"/>
      <c r="U180" s="57"/>
      <c r="V180" s="57"/>
      <c r="W180" s="57"/>
      <c r="X180" s="106"/>
      <c r="Y180" s="57"/>
      <c r="Z180" s="57"/>
      <c r="AA180" s="105"/>
    </row>
    <row r="181" spans="1:27" s="17" customFormat="1" ht="23.25" customHeight="1" x14ac:dyDescent="0.25">
      <c r="A181" s="54">
        <v>40</v>
      </c>
      <c r="B181" s="54" t="s">
        <v>116</v>
      </c>
      <c r="C181" s="54" t="s">
        <v>178</v>
      </c>
      <c r="D181" s="54" t="s">
        <v>342</v>
      </c>
      <c r="E181" s="54" t="s">
        <v>174</v>
      </c>
      <c r="F181" s="54" t="s">
        <v>87</v>
      </c>
      <c r="G181" s="14" t="s">
        <v>94</v>
      </c>
      <c r="H181" s="6">
        <f t="shared" si="25"/>
        <v>158526.45500000002</v>
      </c>
      <c r="I181" s="6">
        <f t="shared" si="25"/>
        <v>154140.383</v>
      </c>
      <c r="J181" s="6">
        <f t="shared" si="26"/>
        <v>154140.383</v>
      </c>
      <c r="K181" s="6">
        <f t="shared" ref="K181:S181" si="28">SUM(K182:K185)</f>
        <v>0</v>
      </c>
      <c r="L181" s="6">
        <f t="shared" si="28"/>
        <v>0</v>
      </c>
      <c r="M181" s="6">
        <f t="shared" si="28"/>
        <v>0</v>
      </c>
      <c r="N181" s="6">
        <f t="shared" si="28"/>
        <v>158526.45500000002</v>
      </c>
      <c r="O181" s="6">
        <f t="shared" si="28"/>
        <v>154140.383</v>
      </c>
      <c r="P181" s="6">
        <f t="shared" si="28"/>
        <v>154140.383</v>
      </c>
      <c r="Q181" s="6">
        <f t="shared" si="28"/>
        <v>0</v>
      </c>
      <c r="R181" s="6">
        <f t="shared" si="28"/>
        <v>0</v>
      </c>
      <c r="S181" s="6">
        <f t="shared" si="28"/>
        <v>0</v>
      </c>
      <c r="T181" s="54" t="s">
        <v>54</v>
      </c>
      <c r="U181" s="54" t="s">
        <v>54</v>
      </c>
      <c r="V181" s="65">
        <v>43306</v>
      </c>
      <c r="W181" s="54" t="s">
        <v>150</v>
      </c>
      <c r="X181" s="91">
        <v>148314.11199999999</v>
      </c>
      <c r="Y181" s="54" t="s">
        <v>60</v>
      </c>
      <c r="Z181" s="65">
        <v>43723</v>
      </c>
      <c r="AA181" s="51" t="s">
        <v>475</v>
      </c>
    </row>
    <row r="182" spans="1:27" s="17" customFormat="1" ht="15.75" customHeight="1" x14ac:dyDescent="0.25">
      <c r="A182" s="55"/>
      <c r="B182" s="55"/>
      <c r="C182" s="55"/>
      <c r="D182" s="55"/>
      <c r="E182" s="55"/>
      <c r="F182" s="55"/>
      <c r="G182" s="14">
        <v>2016</v>
      </c>
      <c r="H182" s="6">
        <f t="shared" si="25"/>
        <v>1755.796</v>
      </c>
      <c r="I182" s="6">
        <f t="shared" si="25"/>
        <v>1755.796</v>
      </c>
      <c r="J182" s="6">
        <f t="shared" si="26"/>
        <v>1755.796</v>
      </c>
      <c r="K182" s="6">
        <v>0</v>
      </c>
      <c r="L182" s="6">
        <v>0</v>
      </c>
      <c r="M182" s="6">
        <v>0</v>
      </c>
      <c r="N182" s="6">
        <v>1755.796</v>
      </c>
      <c r="O182" s="6">
        <v>1755.796</v>
      </c>
      <c r="P182" s="6">
        <v>1755.796</v>
      </c>
      <c r="Q182" s="6">
        <v>0</v>
      </c>
      <c r="R182" s="6">
        <v>0</v>
      </c>
      <c r="S182" s="6">
        <v>0</v>
      </c>
      <c r="T182" s="55"/>
      <c r="U182" s="55"/>
      <c r="V182" s="55"/>
      <c r="W182" s="55"/>
      <c r="X182" s="92"/>
      <c r="Y182" s="55"/>
      <c r="Z182" s="71"/>
      <c r="AA182" s="52"/>
    </row>
    <row r="183" spans="1:27" s="17" customFormat="1" ht="16.5" customHeight="1" x14ac:dyDescent="0.25">
      <c r="A183" s="55"/>
      <c r="B183" s="55"/>
      <c r="C183" s="55"/>
      <c r="D183" s="55"/>
      <c r="E183" s="55"/>
      <c r="F183" s="55"/>
      <c r="G183" s="14">
        <v>2017</v>
      </c>
      <c r="H183" s="6">
        <f t="shared" si="25"/>
        <v>2835.3449999999998</v>
      </c>
      <c r="I183" s="6">
        <f t="shared" si="25"/>
        <v>2835.3449999999998</v>
      </c>
      <c r="J183" s="6">
        <f t="shared" si="26"/>
        <v>2835.3449999999998</v>
      </c>
      <c r="K183" s="6">
        <v>0</v>
      </c>
      <c r="L183" s="6">
        <v>0</v>
      </c>
      <c r="M183" s="6">
        <v>0</v>
      </c>
      <c r="N183" s="6">
        <v>2835.3449999999998</v>
      </c>
      <c r="O183" s="6">
        <v>2835.3449999999998</v>
      </c>
      <c r="P183" s="6">
        <v>2835.3449999999998</v>
      </c>
      <c r="Q183" s="6">
        <v>0</v>
      </c>
      <c r="R183" s="6">
        <v>0</v>
      </c>
      <c r="S183" s="6">
        <v>0</v>
      </c>
      <c r="T183" s="55"/>
      <c r="U183" s="55"/>
      <c r="V183" s="55"/>
      <c r="W183" s="55"/>
      <c r="X183" s="92"/>
      <c r="Y183" s="55"/>
      <c r="Z183" s="71"/>
      <c r="AA183" s="52"/>
    </row>
    <row r="184" spans="1:27" s="17" customFormat="1" ht="15.75" customHeight="1" x14ac:dyDescent="0.25">
      <c r="A184" s="55"/>
      <c r="B184" s="55"/>
      <c r="C184" s="55"/>
      <c r="D184" s="55"/>
      <c r="E184" s="55"/>
      <c r="F184" s="55"/>
      <c r="G184" s="14">
        <v>2018</v>
      </c>
      <c r="H184" s="6">
        <f t="shared" si="25"/>
        <v>54984.786999999997</v>
      </c>
      <c r="I184" s="6">
        <f t="shared" si="25"/>
        <v>54819.406999999999</v>
      </c>
      <c r="J184" s="6">
        <f t="shared" si="26"/>
        <v>54819.406999999999</v>
      </c>
      <c r="K184" s="6">
        <v>0</v>
      </c>
      <c r="L184" s="6">
        <v>0</v>
      </c>
      <c r="M184" s="6">
        <v>0</v>
      </c>
      <c r="N184" s="6">
        <v>54984.786999999997</v>
      </c>
      <c r="O184" s="6">
        <v>54819.406999999999</v>
      </c>
      <c r="P184" s="6">
        <v>54819.406999999999</v>
      </c>
      <c r="Q184" s="6">
        <v>0</v>
      </c>
      <c r="R184" s="6">
        <v>0</v>
      </c>
      <c r="S184" s="6">
        <v>0</v>
      </c>
      <c r="T184" s="55"/>
      <c r="U184" s="55"/>
      <c r="V184" s="55"/>
      <c r="W184" s="55"/>
      <c r="X184" s="92"/>
      <c r="Y184" s="55"/>
      <c r="Z184" s="71"/>
      <c r="AA184" s="52"/>
    </row>
    <row r="185" spans="1:27" s="17" customFormat="1" ht="17.25" customHeight="1" x14ac:dyDescent="0.25">
      <c r="A185" s="56"/>
      <c r="B185" s="56"/>
      <c r="C185" s="56"/>
      <c r="D185" s="56"/>
      <c r="E185" s="56"/>
      <c r="F185" s="56"/>
      <c r="G185" s="14">
        <v>2019</v>
      </c>
      <c r="H185" s="6">
        <f t="shared" si="25"/>
        <v>98950.527000000002</v>
      </c>
      <c r="I185" s="6">
        <f t="shared" si="25"/>
        <v>94729.835000000006</v>
      </c>
      <c r="J185" s="6">
        <f t="shared" si="26"/>
        <v>94729.835000000006</v>
      </c>
      <c r="K185" s="6">
        <v>0</v>
      </c>
      <c r="L185" s="6">
        <v>0</v>
      </c>
      <c r="M185" s="6">
        <v>0</v>
      </c>
      <c r="N185" s="6">
        <v>98950.527000000002</v>
      </c>
      <c r="O185" s="6">
        <v>94729.835000000006</v>
      </c>
      <c r="P185" s="6">
        <v>94729.835000000006</v>
      </c>
      <c r="Q185" s="6">
        <v>0</v>
      </c>
      <c r="R185" s="6">
        <v>0</v>
      </c>
      <c r="S185" s="6">
        <v>0</v>
      </c>
      <c r="T185" s="56"/>
      <c r="U185" s="56"/>
      <c r="V185" s="56"/>
      <c r="W185" s="56"/>
      <c r="X185" s="103"/>
      <c r="Y185" s="56"/>
      <c r="Z185" s="72"/>
      <c r="AA185" s="53"/>
    </row>
    <row r="186" spans="1:27" s="17" customFormat="1" ht="23.25" customHeight="1" x14ac:dyDescent="0.25">
      <c r="A186" s="54">
        <v>41</v>
      </c>
      <c r="B186" s="54" t="s">
        <v>117</v>
      </c>
      <c r="C186" s="54" t="s">
        <v>178</v>
      </c>
      <c r="D186" s="54" t="s">
        <v>342</v>
      </c>
      <c r="E186" s="54" t="s">
        <v>181</v>
      </c>
      <c r="F186" s="54" t="s">
        <v>95</v>
      </c>
      <c r="G186" s="14" t="s">
        <v>94</v>
      </c>
      <c r="H186" s="6">
        <f t="shared" si="25"/>
        <v>115812.77800000001</v>
      </c>
      <c r="I186" s="6">
        <f t="shared" si="25"/>
        <v>114193.56599999999</v>
      </c>
      <c r="J186" s="6">
        <f t="shared" si="26"/>
        <v>114193.56599999999</v>
      </c>
      <c r="K186" s="6">
        <f t="shared" ref="K186:S186" si="29">SUM(K187:K190)</f>
        <v>0</v>
      </c>
      <c r="L186" s="6">
        <f t="shared" si="29"/>
        <v>0</v>
      </c>
      <c r="M186" s="6">
        <f t="shared" si="29"/>
        <v>0</v>
      </c>
      <c r="N186" s="6">
        <f t="shared" si="29"/>
        <v>115812.77800000001</v>
      </c>
      <c r="O186" s="6">
        <f t="shared" si="29"/>
        <v>114193.56599999999</v>
      </c>
      <c r="P186" s="6">
        <f t="shared" si="29"/>
        <v>114193.56599999999</v>
      </c>
      <c r="Q186" s="6">
        <f t="shared" si="29"/>
        <v>0</v>
      </c>
      <c r="R186" s="6">
        <f t="shared" si="29"/>
        <v>0</v>
      </c>
      <c r="S186" s="6">
        <f t="shared" si="29"/>
        <v>0</v>
      </c>
      <c r="T186" s="54" t="s">
        <v>54</v>
      </c>
      <c r="U186" s="54" t="s">
        <v>54</v>
      </c>
      <c r="V186" s="65">
        <v>43269</v>
      </c>
      <c r="W186" s="54" t="s">
        <v>151</v>
      </c>
      <c r="X186" s="91">
        <v>107300.238</v>
      </c>
      <c r="Y186" s="54" t="s">
        <v>152</v>
      </c>
      <c r="Z186" s="65">
        <v>43723</v>
      </c>
      <c r="AA186" s="51" t="s">
        <v>476</v>
      </c>
    </row>
    <row r="187" spans="1:27" s="17" customFormat="1" ht="15.75" customHeight="1" x14ac:dyDescent="0.25">
      <c r="A187" s="55"/>
      <c r="B187" s="55"/>
      <c r="C187" s="55"/>
      <c r="D187" s="55"/>
      <c r="E187" s="55"/>
      <c r="F187" s="55"/>
      <c r="G187" s="14">
        <v>2016</v>
      </c>
      <c r="H187" s="6">
        <f t="shared" si="25"/>
        <v>1697.548</v>
      </c>
      <c r="I187" s="6">
        <f t="shared" si="25"/>
        <v>1697.548</v>
      </c>
      <c r="J187" s="6">
        <f t="shared" si="26"/>
        <v>1697.548</v>
      </c>
      <c r="K187" s="6">
        <v>0</v>
      </c>
      <c r="L187" s="6">
        <v>0</v>
      </c>
      <c r="M187" s="6">
        <v>0</v>
      </c>
      <c r="N187" s="6">
        <v>1697.548</v>
      </c>
      <c r="O187" s="6">
        <v>1697.548</v>
      </c>
      <c r="P187" s="6">
        <v>1697.548</v>
      </c>
      <c r="Q187" s="6">
        <v>0</v>
      </c>
      <c r="R187" s="6">
        <v>0</v>
      </c>
      <c r="S187" s="6">
        <v>0</v>
      </c>
      <c r="T187" s="55"/>
      <c r="U187" s="55"/>
      <c r="V187" s="55"/>
      <c r="W187" s="55"/>
      <c r="X187" s="92"/>
      <c r="Y187" s="55"/>
      <c r="Z187" s="71"/>
      <c r="AA187" s="52"/>
    </row>
    <row r="188" spans="1:27" s="17" customFormat="1" ht="15.75" customHeight="1" x14ac:dyDescent="0.25">
      <c r="A188" s="55"/>
      <c r="B188" s="55"/>
      <c r="C188" s="55"/>
      <c r="D188" s="55"/>
      <c r="E188" s="55"/>
      <c r="F188" s="55"/>
      <c r="G188" s="14">
        <v>2017</v>
      </c>
      <c r="H188" s="6">
        <f t="shared" si="25"/>
        <v>2236.6799999999998</v>
      </c>
      <c r="I188" s="6">
        <f t="shared" si="25"/>
        <v>2236.6799999999998</v>
      </c>
      <c r="J188" s="6">
        <f t="shared" si="26"/>
        <v>2236.6799999999998</v>
      </c>
      <c r="K188" s="6">
        <v>0</v>
      </c>
      <c r="L188" s="6">
        <v>0</v>
      </c>
      <c r="M188" s="6">
        <v>0</v>
      </c>
      <c r="N188" s="6">
        <v>2236.6799999999998</v>
      </c>
      <c r="O188" s="6">
        <v>2236.6799999999998</v>
      </c>
      <c r="P188" s="6">
        <v>2236.6799999999998</v>
      </c>
      <c r="Q188" s="6">
        <v>0</v>
      </c>
      <c r="R188" s="6">
        <v>0</v>
      </c>
      <c r="S188" s="6">
        <v>0</v>
      </c>
      <c r="T188" s="55"/>
      <c r="U188" s="55"/>
      <c r="V188" s="55"/>
      <c r="W188" s="55"/>
      <c r="X188" s="92"/>
      <c r="Y188" s="55"/>
      <c r="Z188" s="71"/>
      <c r="AA188" s="52"/>
    </row>
    <row r="189" spans="1:27" s="17" customFormat="1" ht="15.75" customHeight="1" x14ac:dyDescent="0.25">
      <c r="A189" s="55"/>
      <c r="B189" s="55"/>
      <c r="C189" s="55"/>
      <c r="D189" s="55"/>
      <c r="E189" s="55"/>
      <c r="F189" s="55"/>
      <c r="G189" s="14">
        <v>2018</v>
      </c>
      <c r="H189" s="6">
        <f t="shared" si="25"/>
        <v>60000</v>
      </c>
      <c r="I189" s="6">
        <f t="shared" si="25"/>
        <v>59862.625999999997</v>
      </c>
      <c r="J189" s="6">
        <f t="shared" si="26"/>
        <v>59862.625999999997</v>
      </c>
      <c r="K189" s="6">
        <v>0</v>
      </c>
      <c r="L189" s="6">
        <v>0</v>
      </c>
      <c r="M189" s="6">
        <v>0</v>
      </c>
      <c r="N189" s="6">
        <v>60000</v>
      </c>
      <c r="O189" s="6">
        <v>59862.625999999997</v>
      </c>
      <c r="P189" s="6">
        <v>59862.625999999997</v>
      </c>
      <c r="Q189" s="6">
        <v>0</v>
      </c>
      <c r="R189" s="6">
        <v>0</v>
      </c>
      <c r="S189" s="6">
        <v>0</v>
      </c>
      <c r="T189" s="55"/>
      <c r="U189" s="55"/>
      <c r="V189" s="55"/>
      <c r="W189" s="55"/>
      <c r="X189" s="92"/>
      <c r="Y189" s="55"/>
      <c r="Z189" s="71"/>
      <c r="AA189" s="52"/>
    </row>
    <row r="190" spans="1:27" s="17" customFormat="1" ht="18" customHeight="1" x14ac:dyDescent="0.25">
      <c r="A190" s="56"/>
      <c r="B190" s="56"/>
      <c r="C190" s="56"/>
      <c r="D190" s="56"/>
      <c r="E190" s="56"/>
      <c r="F190" s="56"/>
      <c r="G190" s="14">
        <v>2019</v>
      </c>
      <c r="H190" s="6">
        <f t="shared" si="25"/>
        <v>51878.55</v>
      </c>
      <c r="I190" s="6">
        <f t="shared" si="25"/>
        <v>50396.712</v>
      </c>
      <c r="J190" s="6">
        <f t="shared" si="26"/>
        <v>50396.712</v>
      </c>
      <c r="K190" s="6">
        <v>0</v>
      </c>
      <c r="L190" s="6">
        <v>0</v>
      </c>
      <c r="M190" s="6">
        <v>0</v>
      </c>
      <c r="N190" s="6">
        <v>51878.55</v>
      </c>
      <c r="O190" s="6">
        <v>50396.712</v>
      </c>
      <c r="P190" s="6">
        <v>50396.712</v>
      </c>
      <c r="Q190" s="6">
        <v>0</v>
      </c>
      <c r="R190" s="6">
        <v>0</v>
      </c>
      <c r="S190" s="6">
        <v>0</v>
      </c>
      <c r="T190" s="56"/>
      <c r="U190" s="56"/>
      <c r="V190" s="56"/>
      <c r="W190" s="56"/>
      <c r="X190" s="103"/>
      <c r="Y190" s="56"/>
      <c r="Z190" s="72"/>
      <c r="AA190" s="53"/>
    </row>
    <row r="191" spans="1:27" s="17" customFormat="1" ht="19.5" customHeight="1" x14ac:dyDescent="0.25">
      <c r="A191" s="54">
        <v>42</v>
      </c>
      <c r="B191" s="57" t="s">
        <v>118</v>
      </c>
      <c r="C191" s="57" t="s">
        <v>178</v>
      </c>
      <c r="D191" s="57" t="s">
        <v>342</v>
      </c>
      <c r="E191" s="57" t="s">
        <v>182</v>
      </c>
      <c r="F191" s="57" t="s">
        <v>97</v>
      </c>
      <c r="G191" s="14" t="s">
        <v>96</v>
      </c>
      <c r="H191" s="6">
        <f t="shared" si="25"/>
        <v>99890.050999999992</v>
      </c>
      <c r="I191" s="6">
        <f t="shared" si="25"/>
        <v>6500</v>
      </c>
      <c r="J191" s="6">
        <f t="shared" si="26"/>
        <v>6500</v>
      </c>
      <c r="K191" s="6">
        <f t="shared" ref="K191:S191" si="30">SUM(K192:K198)</f>
        <v>0</v>
      </c>
      <c r="L191" s="6">
        <f t="shared" si="30"/>
        <v>0</v>
      </c>
      <c r="M191" s="6">
        <f t="shared" si="30"/>
        <v>0</v>
      </c>
      <c r="N191" s="6">
        <f t="shared" si="30"/>
        <v>99890.050999999992</v>
      </c>
      <c r="O191" s="6">
        <f t="shared" si="30"/>
        <v>6500</v>
      </c>
      <c r="P191" s="6">
        <f t="shared" si="30"/>
        <v>6500</v>
      </c>
      <c r="Q191" s="6">
        <f t="shared" si="30"/>
        <v>0</v>
      </c>
      <c r="R191" s="6">
        <f t="shared" si="30"/>
        <v>0</v>
      </c>
      <c r="S191" s="6">
        <f t="shared" si="30"/>
        <v>0</v>
      </c>
      <c r="T191" s="54" t="s">
        <v>54</v>
      </c>
      <c r="U191" s="54" t="s">
        <v>54</v>
      </c>
      <c r="V191" s="65">
        <v>42452</v>
      </c>
      <c r="W191" s="54" t="s">
        <v>153</v>
      </c>
      <c r="X191" s="91">
        <v>3250</v>
      </c>
      <c r="Y191" s="54" t="s">
        <v>154</v>
      </c>
      <c r="Z191" s="132" t="s">
        <v>155</v>
      </c>
      <c r="AA191" s="51" t="s">
        <v>156</v>
      </c>
    </row>
    <row r="192" spans="1:27" s="17" customFormat="1" ht="17.25" customHeight="1" x14ac:dyDescent="0.25">
      <c r="A192" s="55"/>
      <c r="B192" s="57"/>
      <c r="C192" s="57"/>
      <c r="D192" s="57"/>
      <c r="E192" s="57"/>
      <c r="F192" s="57"/>
      <c r="G192" s="14">
        <v>2016</v>
      </c>
      <c r="H192" s="6">
        <f t="shared" si="25"/>
        <v>1399.04</v>
      </c>
      <c r="I192" s="6">
        <f t="shared" si="25"/>
        <v>1399.04</v>
      </c>
      <c r="J192" s="6">
        <f t="shared" si="26"/>
        <v>1399.04</v>
      </c>
      <c r="K192" s="6">
        <v>0</v>
      </c>
      <c r="L192" s="6">
        <v>0</v>
      </c>
      <c r="M192" s="6">
        <v>0</v>
      </c>
      <c r="N192" s="6">
        <v>1399.04</v>
      </c>
      <c r="O192" s="6">
        <v>1399.04</v>
      </c>
      <c r="P192" s="6">
        <v>1399.04</v>
      </c>
      <c r="Q192" s="6">
        <v>0</v>
      </c>
      <c r="R192" s="6">
        <v>0</v>
      </c>
      <c r="S192" s="6">
        <v>0</v>
      </c>
      <c r="T192" s="55"/>
      <c r="U192" s="55"/>
      <c r="V192" s="55"/>
      <c r="W192" s="55"/>
      <c r="X192" s="92"/>
      <c r="Y192" s="55"/>
      <c r="Z192" s="133"/>
      <c r="AA192" s="52"/>
    </row>
    <row r="193" spans="1:27" s="17" customFormat="1" ht="16.5" customHeight="1" x14ac:dyDescent="0.25">
      <c r="A193" s="55"/>
      <c r="B193" s="57"/>
      <c r="C193" s="57"/>
      <c r="D193" s="57"/>
      <c r="E193" s="57"/>
      <c r="F193" s="57"/>
      <c r="G193" s="14">
        <v>2017</v>
      </c>
      <c r="H193" s="6">
        <f t="shared" si="25"/>
        <v>3250</v>
      </c>
      <c r="I193" s="6">
        <f t="shared" si="25"/>
        <v>3250</v>
      </c>
      <c r="J193" s="6">
        <f t="shared" si="26"/>
        <v>3250</v>
      </c>
      <c r="K193" s="6">
        <v>0</v>
      </c>
      <c r="L193" s="6">
        <v>0</v>
      </c>
      <c r="M193" s="6">
        <v>0</v>
      </c>
      <c r="N193" s="6">
        <v>3250</v>
      </c>
      <c r="O193" s="6">
        <v>3250</v>
      </c>
      <c r="P193" s="6">
        <v>3250</v>
      </c>
      <c r="Q193" s="6">
        <v>0</v>
      </c>
      <c r="R193" s="6">
        <v>0</v>
      </c>
      <c r="S193" s="6">
        <v>0</v>
      </c>
      <c r="T193" s="55"/>
      <c r="U193" s="55"/>
      <c r="V193" s="55"/>
      <c r="W193" s="55"/>
      <c r="X193" s="92"/>
      <c r="Y193" s="55"/>
      <c r="Z193" s="133"/>
      <c r="AA193" s="52"/>
    </row>
    <row r="194" spans="1:27" s="17" customFormat="1" ht="16.5" customHeight="1" x14ac:dyDescent="0.25">
      <c r="A194" s="55"/>
      <c r="B194" s="57"/>
      <c r="C194" s="57"/>
      <c r="D194" s="57"/>
      <c r="E194" s="57"/>
      <c r="F194" s="57"/>
      <c r="G194" s="14">
        <v>2018</v>
      </c>
      <c r="H194" s="6">
        <f t="shared" ref="H194:I209" si="31">K194+N194+Q194</f>
        <v>1850.96</v>
      </c>
      <c r="I194" s="6">
        <f t="shared" si="31"/>
        <v>1850.96</v>
      </c>
      <c r="J194" s="6">
        <f t="shared" si="26"/>
        <v>1850.96</v>
      </c>
      <c r="K194" s="6">
        <v>0</v>
      </c>
      <c r="L194" s="6">
        <v>0</v>
      </c>
      <c r="M194" s="6">
        <v>0</v>
      </c>
      <c r="N194" s="6">
        <v>1850.96</v>
      </c>
      <c r="O194" s="6">
        <v>1850.96</v>
      </c>
      <c r="P194" s="6">
        <v>1850.96</v>
      </c>
      <c r="Q194" s="6">
        <v>0</v>
      </c>
      <c r="R194" s="6">
        <v>0</v>
      </c>
      <c r="S194" s="6">
        <v>0</v>
      </c>
      <c r="T194" s="55"/>
      <c r="U194" s="55"/>
      <c r="V194" s="55"/>
      <c r="W194" s="55"/>
      <c r="X194" s="92"/>
      <c r="Y194" s="55"/>
      <c r="Z194" s="133"/>
      <c r="AA194" s="52"/>
    </row>
    <row r="195" spans="1:27" s="17" customFormat="1" ht="15.75" customHeight="1" x14ac:dyDescent="0.25">
      <c r="A195" s="55"/>
      <c r="B195" s="57"/>
      <c r="C195" s="57"/>
      <c r="D195" s="57"/>
      <c r="E195" s="57"/>
      <c r="F195" s="57"/>
      <c r="G195" s="14">
        <v>2019</v>
      </c>
      <c r="H195" s="6">
        <f t="shared" si="31"/>
        <v>0</v>
      </c>
      <c r="I195" s="6">
        <f t="shared" si="31"/>
        <v>0</v>
      </c>
      <c r="J195" s="6">
        <f t="shared" si="26"/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55"/>
      <c r="U195" s="55"/>
      <c r="V195" s="55"/>
      <c r="W195" s="55"/>
      <c r="X195" s="92"/>
      <c r="Y195" s="55"/>
      <c r="Z195" s="133"/>
      <c r="AA195" s="52"/>
    </row>
    <row r="196" spans="1:27" s="17" customFormat="1" x14ac:dyDescent="0.25">
      <c r="A196" s="55"/>
      <c r="B196" s="57"/>
      <c r="C196" s="57"/>
      <c r="D196" s="57"/>
      <c r="E196" s="57"/>
      <c r="F196" s="57"/>
      <c r="G196" s="21">
        <v>2020</v>
      </c>
      <c r="H196" s="22">
        <f t="shared" si="31"/>
        <v>0</v>
      </c>
      <c r="I196" s="22">
        <f t="shared" si="31"/>
        <v>0</v>
      </c>
      <c r="J196" s="22">
        <f t="shared" si="26"/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55"/>
      <c r="U196" s="55"/>
      <c r="V196" s="55"/>
      <c r="W196" s="55"/>
      <c r="X196" s="92"/>
      <c r="Y196" s="55"/>
      <c r="Z196" s="133"/>
      <c r="AA196" s="52"/>
    </row>
    <row r="197" spans="1:27" s="17" customFormat="1" x14ac:dyDescent="0.25">
      <c r="A197" s="55"/>
      <c r="B197" s="57"/>
      <c r="C197" s="57"/>
      <c r="D197" s="57"/>
      <c r="E197" s="57"/>
      <c r="F197" s="57"/>
      <c r="G197" s="21">
        <v>2021</v>
      </c>
      <c r="H197" s="22">
        <f t="shared" si="31"/>
        <v>13192.638999999999</v>
      </c>
      <c r="I197" s="22">
        <f t="shared" si="31"/>
        <v>0</v>
      </c>
      <c r="J197" s="22">
        <f t="shared" si="26"/>
        <v>0</v>
      </c>
      <c r="K197" s="22">
        <v>0</v>
      </c>
      <c r="L197" s="22">
        <v>0</v>
      </c>
      <c r="M197" s="22">
        <v>0</v>
      </c>
      <c r="N197" s="22">
        <v>13192.638999999999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55"/>
      <c r="U197" s="55"/>
      <c r="V197" s="55"/>
      <c r="W197" s="55"/>
      <c r="X197" s="92"/>
      <c r="Y197" s="55"/>
      <c r="Z197" s="133"/>
      <c r="AA197" s="52"/>
    </row>
    <row r="198" spans="1:27" s="17" customFormat="1" x14ac:dyDescent="0.25">
      <c r="A198" s="56"/>
      <c r="B198" s="57"/>
      <c r="C198" s="57"/>
      <c r="D198" s="57"/>
      <c r="E198" s="57"/>
      <c r="F198" s="57"/>
      <c r="G198" s="21">
        <v>2022</v>
      </c>
      <c r="H198" s="22">
        <f t="shared" si="31"/>
        <v>80197.411999999997</v>
      </c>
      <c r="I198" s="22">
        <f t="shared" si="31"/>
        <v>0</v>
      </c>
      <c r="J198" s="22">
        <f t="shared" si="26"/>
        <v>0</v>
      </c>
      <c r="K198" s="22">
        <v>0</v>
      </c>
      <c r="L198" s="22">
        <v>0</v>
      </c>
      <c r="M198" s="22">
        <v>0</v>
      </c>
      <c r="N198" s="38">
        <v>80197.411999999997</v>
      </c>
      <c r="O198" s="39">
        <v>0</v>
      </c>
      <c r="P198" s="39">
        <v>0</v>
      </c>
      <c r="Q198" s="22">
        <v>0</v>
      </c>
      <c r="R198" s="22">
        <v>0</v>
      </c>
      <c r="S198" s="22">
        <v>0</v>
      </c>
      <c r="T198" s="56"/>
      <c r="U198" s="56"/>
      <c r="V198" s="56"/>
      <c r="W198" s="56"/>
      <c r="X198" s="103"/>
      <c r="Y198" s="56"/>
      <c r="Z198" s="134"/>
      <c r="AA198" s="53"/>
    </row>
    <row r="199" spans="1:27" s="17" customFormat="1" ht="18.75" customHeight="1" x14ac:dyDescent="0.25">
      <c r="A199" s="54">
        <v>43</v>
      </c>
      <c r="B199" s="54" t="s">
        <v>119</v>
      </c>
      <c r="C199" s="54" t="s">
        <v>178</v>
      </c>
      <c r="D199" s="54" t="s">
        <v>342</v>
      </c>
      <c r="E199" s="54" t="s">
        <v>183</v>
      </c>
      <c r="F199" s="54" t="s">
        <v>87</v>
      </c>
      <c r="G199" s="14" t="s">
        <v>98</v>
      </c>
      <c r="H199" s="6">
        <f t="shared" si="31"/>
        <v>9404.0239999999994</v>
      </c>
      <c r="I199" s="6">
        <f t="shared" si="31"/>
        <v>2082.0970000000002</v>
      </c>
      <c r="J199" s="6">
        <f t="shared" si="26"/>
        <v>2082.0970000000002</v>
      </c>
      <c r="K199" s="6">
        <f t="shared" ref="K199:S199" si="32">SUM(K200:K204)</f>
        <v>0</v>
      </c>
      <c r="L199" s="6">
        <f t="shared" si="32"/>
        <v>0</v>
      </c>
      <c r="M199" s="6">
        <f t="shared" si="32"/>
        <v>0</v>
      </c>
      <c r="N199" s="6">
        <f t="shared" si="32"/>
        <v>9404.0239999999994</v>
      </c>
      <c r="O199" s="6">
        <f t="shared" si="32"/>
        <v>2082.0970000000002</v>
      </c>
      <c r="P199" s="6">
        <f t="shared" si="32"/>
        <v>2082.0970000000002</v>
      </c>
      <c r="Q199" s="6">
        <f t="shared" si="32"/>
        <v>0</v>
      </c>
      <c r="R199" s="6">
        <f t="shared" si="32"/>
        <v>0</v>
      </c>
      <c r="S199" s="6">
        <f t="shared" si="32"/>
        <v>0</v>
      </c>
      <c r="T199" s="54" t="s">
        <v>54</v>
      </c>
      <c r="U199" s="54" t="s">
        <v>54</v>
      </c>
      <c r="V199" s="54" t="s">
        <v>54</v>
      </c>
      <c r="W199" s="79" t="s">
        <v>54</v>
      </c>
      <c r="X199" s="73" t="s">
        <v>54</v>
      </c>
      <c r="Y199" s="79" t="s">
        <v>54</v>
      </c>
      <c r="Z199" s="79" t="s">
        <v>54</v>
      </c>
      <c r="AA199" s="51" t="s">
        <v>477</v>
      </c>
    </row>
    <row r="200" spans="1:27" s="17" customFormat="1" ht="17.25" customHeight="1" x14ac:dyDescent="0.25">
      <c r="A200" s="55"/>
      <c r="B200" s="55"/>
      <c r="C200" s="55"/>
      <c r="D200" s="55"/>
      <c r="E200" s="55"/>
      <c r="F200" s="55"/>
      <c r="G200" s="14">
        <v>2016</v>
      </c>
      <c r="H200" s="6">
        <f t="shared" si="31"/>
        <v>761.86800000000005</v>
      </c>
      <c r="I200" s="6">
        <f t="shared" si="31"/>
        <v>761.86800000000005</v>
      </c>
      <c r="J200" s="6">
        <f t="shared" si="26"/>
        <v>761.86800000000005</v>
      </c>
      <c r="K200" s="6">
        <v>0</v>
      </c>
      <c r="L200" s="6">
        <v>0</v>
      </c>
      <c r="M200" s="6">
        <v>0</v>
      </c>
      <c r="N200" s="6">
        <v>761.86800000000005</v>
      </c>
      <c r="O200" s="6">
        <v>761.86800000000005</v>
      </c>
      <c r="P200" s="6">
        <v>761.86800000000005</v>
      </c>
      <c r="Q200" s="6">
        <v>0</v>
      </c>
      <c r="R200" s="6">
        <v>0</v>
      </c>
      <c r="S200" s="6">
        <v>0</v>
      </c>
      <c r="T200" s="55"/>
      <c r="U200" s="55"/>
      <c r="V200" s="55"/>
      <c r="W200" s="80"/>
      <c r="X200" s="74"/>
      <c r="Y200" s="80"/>
      <c r="Z200" s="80"/>
      <c r="AA200" s="52"/>
    </row>
    <row r="201" spans="1:27" s="17" customFormat="1" ht="17.25" customHeight="1" x14ac:dyDescent="0.25">
      <c r="A201" s="55"/>
      <c r="B201" s="55"/>
      <c r="C201" s="55"/>
      <c r="D201" s="55"/>
      <c r="E201" s="55"/>
      <c r="F201" s="55"/>
      <c r="G201" s="14">
        <v>2017</v>
      </c>
      <c r="H201" s="6">
        <f t="shared" si="31"/>
        <v>1320.229</v>
      </c>
      <c r="I201" s="6">
        <f t="shared" si="31"/>
        <v>1320.229</v>
      </c>
      <c r="J201" s="6">
        <f t="shared" si="26"/>
        <v>1320.229</v>
      </c>
      <c r="K201" s="6">
        <v>0</v>
      </c>
      <c r="L201" s="6">
        <v>0</v>
      </c>
      <c r="M201" s="6">
        <v>0</v>
      </c>
      <c r="N201" s="6">
        <v>1320.229</v>
      </c>
      <c r="O201" s="6">
        <v>1320.229</v>
      </c>
      <c r="P201" s="6">
        <v>1320.229</v>
      </c>
      <c r="Q201" s="6">
        <v>0</v>
      </c>
      <c r="R201" s="6">
        <v>0</v>
      </c>
      <c r="S201" s="6">
        <v>0</v>
      </c>
      <c r="T201" s="55"/>
      <c r="U201" s="55"/>
      <c r="V201" s="55"/>
      <c r="W201" s="80"/>
      <c r="X201" s="74"/>
      <c r="Y201" s="80"/>
      <c r="Z201" s="80"/>
      <c r="AA201" s="52"/>
    </row>
    <row r="202" spans="1:27" s="17" customFormat="1" ht="17.25" customHeight="1" x14ac:dyDescent="0.25">
      <c r="A202" s="55"/>
      <c r="B202" s="55"/>
      <c r="C202" s="55"/>
      <c r="D202" s="55"/>
      <c r="E202" s="55"/>
      <c r="F202" s="55"/>
      <c r="G202" s="14">
        <v>2018</v>
      </c>
      <c r="H202" s="6">
        <f t="shared" si="31"/>
        <v>0</v>
      </c>
      <c r="I202" s="6">
        <f t="shared" si="31"/>
        <v>0</v>
      </c>
      <c r="J202" s="6">
        <f t="shared" si="26"/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55"/>
      <c r="U202" s="55"/>
      <c r="V202" s="55"/>
      <c r="W202" s="80"/>
      <c r="X202" s="74"/>
      <c r="Y202" s="80"/>
      <c r="Z202" s="80"/>
      <c r="AA202" s="52"/>
    </row>
    <row r="203" spans="1:27" s="17" customFormat="1" ht="18" customHeight="1" x14ac:dyDescent="0.25">
      <c r="A203" s="55"/>
      <c r="B203" s="55"/>
      <c r="C203" s="55"/>
      <c r="D203" s="55"/>
      <c r="E203" s="55"/>
      <c r="F203" s="55"/>
      <c r="G203" s="14">
        <v>2019</v>
      </c>
      <c r="H203" s="6">
        <f t="shared" si="31"/>
        <v>0</v>
      </c>
      <c r="I203" s="6">
        <f t="shared" si="31"/>
        <v>0</v>
      </c>
      <c r="J203" s="6">
        <f t="shared" si="26"/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55"/>
      <c r="U203" s="55"/>
      <c r="V203" s="55"/>
      <c r="W203" s="80"/>
      <c r="X203" s="74"/>
      <c r="Y203" s="80"/>
      <c r="Z203" s="80"/>
      <c r="AA203" s="52"/>
    </row>
    <row r="204" spans="1:27" s="17" customFormat="1" ht="19.5" customHeight="1" x14ac:dyDescent="0.25">
      <c r="A204" s="56"/>
      <c r="B204" s="56"/>
      <c r="C204" s="56"/>
      <c r="D204" s="56"/>
      <c r="E204" s="56"/>
      <c r="F204" s="56"/>
      <c r="G204" s="14">
        <v>2020</v>
      </c>
      <c r="H204" s="6">
        <f t="shared" si="31"/>
        <v>7321.9269999999997</v>
      </c>
      <c r="I204" s="6">
        <f t="shared" si="31"/>
        <v>0</v>
      </c>
      <c r="J204" s="6">
        <f t="shared" si="26"/>
        <v>0</v>
      </c>
      <c r="K204" s="6">
        <v>0</v>
      </c>
      <c r="L204" s="6">
        <v>0</v>
      </c>
      <c r="M204" s="6">
        <v>0</v>
      </c>
      <c r="N204" s="6">
        <v>7321.9269999999997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56"/>
      <c r="U204" s="56"/>
      <c r="V204" s="56"/>
      <c r="W204" s="81"/>
      <c r="X204" s="75"/>
      <c r="Y204" s="81"/>
      <c r="Z204" s="81"/>
      <c r="AA204" s="53"/>
    </row>
    <row r="205" spans="1:27" s="17" customFormat="1" ht="21" customHeight="1" x14ac:dyDescent="0.25">
      <c r="A205" s="54">
        <v>44</v>
      </c>
      <c r="B205" s="54" t="s">
        <v>120</v>
      </c>
      <c r="C205" s="54" t="s">
        <v>178</v>
      </c>
      <c r="D205" s="54" t="s">
        <v>342</v>
      </c>
      <c r="E205" s="54" t="s">
        <v>184</v>
      </c>
      <c r="F205" s="54" t="s">
        <v>87</v>
      </c>
      <c r="G205" s="14" t="s">
        <v>98</v>
      </c>
      <c r="H205" s="6">
        <f t="shared" si="31"/>
        <v>6171.7880000000005</v>
      </c>
      <c r="I205" s="6">
        <f t="shared" si="31"/>
        <v>3351.6440000000002</v>
      </c>
      <c r="J205" s="6">
        <f t="shared" si="26"/>
        <v>3351.6440000000002</v>
      </c>
      <c r="K205" s="6">
        <f t="shared" ref="K205:S205" si="33">SUM(K206:K210)</f>
        <v>0</v>
      </c>
      <c r="L205" s="6">
        <f t="shared" si="33"/>
        <v>0</v>
      </c>
      <c r="M205" s="6">
        <f t="shared" si="33"/>
        <v>0</v>
      </c>
      <c r="N205" s="6">
        <f t="shared" si="33"/>
        <v>6171.7880000000005</v>
      </c>
      <c r="O205" s="6">
        <f t="shared" si="33"/>
        <v>3351.6440000000002</v>
      </c>
      <c r="P205" s="6">
        <f t="shared" si="33"/>
        <v>3351.6440000000002</v>
      </c>
      <c r="Q205" s="6">
        <f t="shared" si="33"/>
        <v>0</v>
      </c>
      <c r="R205" s="6">
        <f t="shared" si="33"/>
        <v>0</v>
      </c>
      <c r="S205" s="6">
        <f t="shared" si="33"/>
        <v>0</v>
      </c>
      <c r="T205" s="54" t="s">
        <v>54</v>
      </c>
      <c r="U205" s="54" t="s">
        <v>54</v>
      </c>
      <c r="V205" s="65">
        <v>42458</v>
      </c>
      <c r="W205" s="79" t="s">
        <v>157</v>
      </c>
      <c r="X205" s="73">
        <v>2334.6460000000002</v>
      </c>
      <c r="Y205" s="54" t="s">
        <v>158</v>
      </c>
      <c r="Z205" s="79" t="s">
        <v>159</v>
      </c>
      <c r="AA205" s="51" t="s">
        <v>160</v>
      </c>
    </row>
    <row r="206" spans="1:27" s="17" customFormat="1" ht="17.25" customHeight="1" x14ac:dyDescent="0.25">
      <c r="A206" s="55"/>
      <c r="B206" s="55"/>
      <c r="C206" s="55"/>
      <c r="D206" s="55"/>
      <c r="E206" s="55"/>
      <c r="F206" s="55"/>
      <c r="G206" s="14">
        <v>2016</v>
      </c>
      <c r="H206" s="6">
        <f t="shared" si="31"/>
        <v>924.57399999999996</v>
      </c>
      <c r="I206" s="6">
        <f t="shared" si="31"/>
        <v>924.57399999999996</v>
      </c>
      <c r="J206" s="6">
        <f t="shared" si="26"/>
        <v>924.57399999999996</v>
      </c>
      <c r="K206" s="6">
        <v>0</v>
      </c>
      <c r="L206" s="6">
        <v>0</v>
      </c>
      <c r="M206" s="6">
        <v>0</v>
      </c>
      <c r="N206" s="6">
        <v>924.57399999999996</v>
      </c>
      <c r="O206" s="6">
        <v>924.57399999999996</v>
      </c>
      <c r="P206" s="6">
        <v>924.57399999999996</v>
      </c>
      <c r="Q206" s="6">
        <v>0</v>
      </c>
      <c r="R206" s="6">
        <v>0</v>
      </c>
      <c r="S206" s="6">
        <v>0</v>
      </c>
      <c r="T206" s="55"/>
      <c r="U206" s="55"/>
      <c r="V206" s="55"/>
      <c r="W206" s="80"/>
      <c r="X206" s="74"/>
      <c r="Y206" s="55"/>
      <c r="Z206" s="80"/>
      <c r="AA206" s="52"/>
    </row>
    <row r="207" spans="1:27" s="17" customFormat="1" ht="18" customHeight="1" x14ac:dyDescent="0.25">
      <c r="A207" s="55"/>
      <c r="B207" s="55"/>
      <c r="C207" s="55"/>
      <c r="D207" s="55"/>
      <c r="E207" s="55"/>
      <c r="F207" s="55"/>
      <c r="G207" s="14">
        <v>2017</v>
      </c>
      <c r="H207" s="6">
        <f t="shared" si="31"/>
        <v>2334.6460000000002</v>
      </c>
      <c r="I207" s="6">
        <f t="shared" si="31"/>
        <v>2334.6460000000002</v>
      </c>
      <c r="J207" s="6">
        <f t="shared" si="26"/>
        <v>2334.6460000000002</v>
      </c>
      <c r="K207" s="6">
        <v>0</v>
      </c>
      <c r="L207" s="6">
        <v>0</v>
      </c>
      <c r="M207" s="6">
        <v>0</v>
      </c>
      <c r="N207" s="6">
        <v>2334.6460000000002</v>
      </c>
      <c r="O207" s="6">
        <v>2334.6460000000002</v>
      </c>
      <c r="P207" s="6">
        <v>2334.6460000000002</v>
      </c>
      <c r="Q207" s="6">
        <v>0</v>
      </c>
      <c r="R207" s="6">
        <v>0</v>
      </c>
      <c r="S207" s="6">
        <v>0</v>
      </c>
      <c r="T207" s="55"/>
      <c r="U207" s="55"/>
      <c r="V207" s="55"/>
      <c r="W207" s="80"/>
      <c r="X207" s="74"/>
      <c r="Y207" s="55"/>
      <c r="Z207" s="80"/>
      <c r="AA207" s="52"/>
    </row>
    <row r="208" spans="1:27" s="17" customFormat="1" ht="18" customHeight="1" x14ac:dyDescent="0.25">
      <c r="A208" s="55"/>
      <c r="B208" s="55"/>
      <c r="C208" s="55"/>
      <c r="D208" s="55"/>
      <c r="E208" s="55"/>
      <c r="F208" s="55"/>
      <c r="G208" s="14">
        <v>2018</v>
      </c>
      <c r="H208" s="6">
        <f t="shared" si="31"/>
        <v>1502.4960000000001</v>
      </c>
      <c r="I208" s="6">
        <f t="shared" si="31"/>
        <v>92.424000000000007</v>
      </c>
      <c r="J208" s="6">
        <f t="shared" si="26"/>
        <v>92.424000000000007</v>
      </c>
      <c r="K208" s="6">
        <v>0</v>
      </c>
      <c r="L208" s="6">
        <v>0</v>
      </c>
      <c r="M208" s="6">
        <v>0</v>
      </c>
      <c r="N208" s="6">
        <v>1502.4960000000001</v>
      </c>
      <c r="O208" s="6">
        <v>92.424000000000007</v>
      </c>
      <c r="P208" s="6">
        <v>92.424000000000007</v>
      </c>
      <c r="Q208" s="6">
        <v>0</v>
      </c>
      <c r="R208" s="6">
        <v>0</v>
      </c>
      <c r="S208" s="6">
        <v>0</v>
      </c>
      <c r="T208" s="55"/>
      <c r="U208" s="55"/>
      <c r="V208" s="55"/>
      <c r="W208" s="80"/>
      <c r="X208" s="74"/>
      <c r="Y208" s="55"/>
      <c r="Z208" s="80"/>
      <c r="AA208" s="52"/>
    </row>
    <row r="209" spans="1:27" s="17" customFormat="1" ht="16.5" customHeight="1" x14ac:dyDescent="0.25">
      <c r="A209" s="55"/>
      <c r="B209" s="55"/>
      <c r="C209" s="55"/>
      <c r="D209" s="55"/>
      <c r="E209" s="55"/>
      <c r="F209" s="55"/>
      <c r="G209" s="14">
        <v>2019</v>
      </c>
      <c r="H209" s="6">
        <f t="shared" si="31"/>
        <v>1410.0719999999999</v>
      </c>
      <c r="I209" s="6">
        <f t="shared" si="31"/>
        <v>0</v>
      </c>
      <c r="J209" s="6">
        <f t="shared" si="26"/>
        <v>0</v>
      </c>
      <c r="K209" s="6">
        <v>0</v>
      </c>
      <c r="L209" s="6">
        <v>0</v>
      </c>
      <c r="M209" s="6">
        <v>0</v>
      </c>
      <c r="N209" s="6">
        <v>1410.0719999999999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55"/>
      <c r="U209" s="55"/>
      <c r="V209" s="55"/>
      <c r="W209" s="80"/>
      <c r="X209" s="74"/>
      <c r="Y209" s="55"/>
      <c r="Z209" s="80"/>
      <c r="AA209" s="52"/>
    </row>
    <row r="210" spans="1:27" s="17" customFormat="1" ht="15.75" customHeight="1" x14ac:dyDescent="0.25">
      <c r="A210" s="56"/>
      <c r="B210" s="56"/>
      <c r="C210" s="56"/>
      <c r="D210" s="56"/>
      <c r="E210" s="56"/>
      <c r="F210" s="56"/>
      <c r="G210" s="14">
        <v>2020</v>
      </c>
      <c r="H210" s="6">
        <f t="shared" ref="H210:I215" si="34">K210+N210+Q210</f>
        <v>0</v>
      </c>
      <c r="I210" s="6">
        <f t="shared" si="34"/>
        <v>0</v>
      </c>
      <c r="J210" s="6">
        <f t="shared" si="26"/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56"/>
      <c r="U210" s="56"/>
      <c r="V210" s="56"/>
      <c r="W210" s="81"/>
      <c r="X210" s="75"/>
      <c r="Y210" s="56"/>
      <c r="Z210" s="81"/>
      <c r="AA210" s="53"/>
    </row>
    <row r="211" spans="1:27" s="17" customFormat="1" ht="24.75" customHeight="1" x14ac:dyDescent="0.25">
      <c r="A211" s="54">
        <v>45</v>
      </c>
      <c r="B211" s="54" t="s">
        <v>121</v>
      </c>
      <c r="C211" s="54" t="s">
        <v>178</v>
      </c>
      <c r="D211" s="54" t="s">
        <v>342</v>
      </c>
      <c r="E211" s="54" t="s">
        <v>101</v>
      </c>
      <c r="F211" s="54" t="s">
        <v>87</v>
      </c>
      <c r="G211" s="14" t="s">
        <v>99</v>
      </c>
      <c r="H211" s="6">
        <f t="shared" si="34"/>
        <v>4705.8649999999998</v>
      </c>
      <c r="I211" s="6">
        <f t="shared" si="34"/>
        <v>0</v>
      </c>
      <c r="J211" s="6">
        <f t="shared" si="26"/>
        <v>0</v>
      </c>
      <c r="K211" s="6">
        <f t="shared" ref="K211:S211" si="35">SUM(K212:K215)</f>
        <v>0</v>
      </c>
      <c r="L211" s="6">
        <f t="shared" si="35"/>
        <v>0</v>
      </c>
      <c r="M211" s="6">
        <f t="shared" si="35"/>
        <v>0</v>
      </c>
      <c r="N211" s="6">
        <f t="shared" si="35"/>
        <v>4705.8649999999998</v>
      </c>
      <c r="O211" s="6">
        <f t="shared" si="35"/>
        <v>0</v>
      </c>
      <c r="P211" s="6">
        <f t="shared" si="35"/>
        <v>0</v>
      </c>
      <c r="Q211" s="6">
        <f t="shared" si="35"/>
        <v>0</v>
      </c>
      <c r="R211" s="6">
        <f t="shared" si="35"/>
        <v>0</v>
      </c>
      <c r="S211" s="6">
        <f t="shared" si="35"/>
        <v>0</v>
      </c>
      <c r="T211" s="54" t="s">
        <v>54</v>
      </c>
      <c r="U211" s="54" t="s">
        <v>54</v>
      </c>
      <c r="V211" s="54" t="s">
        <v>54</v>
      </c>
      <c r="W211" s="79" t="s">
        <v>54</v>
      </c>
      <c r="X211" s="73" t="s">
        <v>54</v>
      </c>
      <c r="Y211" s="79" t="s">
        <v>54</v>
      </c>
      <c r="Z211" s="79" t="s">
        <v>54</v>
      </c>
      <c r="AA211" s="51" t="s">
        <v>54</v>
      </c>
    </row>
    <row r="212" spans="1:27" s="17" customFormat="1" ht="18.75" customHeight="1" x14ac:dyDescent="0.25">
      <c r="A212" s="55"/>
      <c r="B212" s="55"/>
      <c r="C212" s="55"/>
      <c r="D212" s="55"/>
      <c r="E212" s="55"/>
      <c r="F212" s="55"/>
      <c r="G212" s="14">
        <v>2019</v>
      </c>
      <c r="H212" s="6">
        <f t="shared" si="34"/>
        <v>2235</v>
      </c>
      <c r="I212" s="6">
        <f t="shared" si="34"/>
        <v>0</v>
      </c>
      <c r="J212" s="6">
        <f t="shared" si="26"/>
        <v>0</v>
      </c>
      <c r="K212" s="6">
        <v>0</v>
      </c>
      <c r="L212" s="6">
        <v>0</v>
      </c>
      <c r="M212" s="6">
        <v>0</v>
      </c>
      <c r="N212" s="6">
        <v>2235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55"/>
      <c r="U212" s="55"/>
      <c r="V212" s="55"/>
      <c r="W212" s="80"/>
      <c r="X212" s="74"/>
      <c r="Y212" s="80"/>
      <c r="Z212" s="80"/>
      <c r="AA212" s="52"/>
    </row>
    <row r="213" spans="1:27" s="17" customFormat="1" ht="20.25" customHeight="1" x14ac:dyDescent="0.25">
      <c r="A213" s="55"/>
      <c r="B213" s="55"/>
      <c r="C213" s="55"/>
      <c r="D213" s="55"/>
      <c r="E213" s="55"/>
      <c r="F213" s="55"/>
      <c r="G213" s="14">
        <v>2020</v>
      </c>
      <c r="H213" s="6">
        <f t="shared" si="34"/>
        <v>2470.8649999999998</v>
      </c>
      <c r="I213" s="6">
        <f t="shared" si="34"/>
        <v>0</v>
      </c>
      <c r="J213" s="6">
        <f t="shared" si="26"/>
        <v>0</v>
      </c>
      <c r="K213" s="6">
        <v>0</v>
      </c>
      <c r="L213" s="6">
        <v>0</v>
      </c>
      <c r="M213" s="6">
        <v>0</v>
      </c>
      <c r="N213" s="6">
        <v>2470.8649999999998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55"/>
      <c r="U213" s="55"/>
      <c r="V213" s="55"/>
      <c r="W213" s="80"/>
      <c r="X213" s="74"/>
      <c r="Y213" s="80"/>
      <c r="Z213" s="80"/>
      <c r="AA213" s="52"/>
    </row>
    <row r="214" spans="1:27" s="17" customFormat="1" ht="18" customHeight="1" x14ac:dyDescent="0.25">
      <c r="A214" s="55"/>
      <c r="B214" s="55"/>
      <c r="C214" s="55"/>
      <c r="D214" s="55"/>
      <c r="E214" s="55"/>
      <c r="F214" s="55"/>
      <c r="G214" s="14">
        <v>2021</v>
      </c>
      <c r="H214" s="6">
        <f t="shared" si="34"/>
        <v>0</v>
      </c>
      <c r="I214" s="6">
        <f t="shared" si="34"/>
        <v>0</v>
      </c>
      <c r="J214" s="6">
        <f t="shared" si="26"/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55"/>
      <c r="U214" s="55"/>
      <c r="V214" s="55"/>
      <c r="W214" s="80"/>
      <c r="X214" s="74"/>
      <c r="Y214" s="80"/>
      <c r="Z214" s="80"/>
      <c r="AA214" s="52"/>
    </row>
    <row r="215" spans="1:27" s="17" customFormat="1" ht="20.25" customHeight="1" x14ac:dyDescent="0.25">
      <c r="A215" s="56"/>
      <c r="B215" s="55"/>
      <c r="C215" s="55"/>
      <c r="D215" s="55"/>
      <c r="E215" s="55"/>
      <c r="F215" s="55"/>
      <c r="G215" s="14">
        <v>2022</v>
      </c>
      <c r="H215" s="6">
        <f t="shared" si="34"/>
        <v>0</v>
      </c>
      <c r="I215" s="6">
        <f t="shared" si="34"/>
        <v>0</v>
      </c>
      <c r="J215" s="6">
        <f t="shared" si="26"/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55"/>
      <c r="U215" s="55"/>
      <c r="V215" s="55"/>
      <c r="W215" s="80"/>
      <c r="X215" s="74"/>
      <c r="Y215" s="80"/>
      <c r="Z215" s="80"/>
      <c r="AA215" s="52"/>
    </row>
    <row r="216" spans="1:27" s="17" customFormat="1" ht="20.25" customHeight="1" x14ac:dyDescent="0.25">
      <c r="A216" s="54">
        <v>46</v>
      </c>
      <c r="B216" s="54" t="s">
        <v>122</v>
      </c>
      <c r="C216" s="54" t="s">
        <v>178</v>
      </c>
      <c r="D216" s="54" t="s">
        <v>342</v>
      </c>
      <c r="E216" s="54" t="s">
        <v>175</v>
      </c>
      <c r="F216" s="54" t="s">
        <v>102</v>
      </c>
      <c r="G216" s="14" t="s">
        <v>100</v>
      </c>
      <c r="H216" s="6">
        <f>K216+N216+Q216</f>
        <v>44441.380000000005</v>
      </c>
      <c r="I216" s="6">
        <f>L216+O216+R216</f>
        <v>4070.7370000000001</v>
      </c>
      <c r="J216" s="6">
        <f>M216+P216+S216</f>
        <v>4070.7370000000001</v>
      </c>
      <c r="K216" s="6">
        <f t="shared" ref="K216:S216" si="36">SUM(K217:K225)</f>
        <v>0</v>
      </c>
      <c r="L216" s="6">
        <f t="shared" si="36"/>
        <v>0</v>
      </c>
      <c r="M216" s="6">
        <f t="shared" si="36"/>
        <v>0</v>
      </c>
      <c r="N216" s="6">
        <f>SUM(N217:N225)</f>
        <v>44441.380000000005</v>
      </c>
      <c r="O216" s="6">
        <f>SUM(O217:O225)</f>
        <v>4070.7370000000001</v>
      </c>
      <c r="P216" s="6">
        <f>SUM(P217:P225)</f>
        <v>4070.7370000000001</v>
      </c>
      <c r="Q216" s="6">
        <f t="shared" si="36"/>
        <v>0</v>
      </c>
      <c r="R216" s="6">
        <f t="shared" si="36"/>
        <v>0</v>
      </c>
      <c r="S216" s="6">
        <f t="shared" si="36"/>
        <v>0</v>
      </c>
      <c r="T216" s="54" t="s">
        <v>54</v>
      </c>
      <c r="U216" s="54" t="s">
        <v>54</v>
      </c>
      <c r="V216" s="65">
        <v>42723</v>
      </c>
      <c r="W216" s="79" t="s">
        <v>161</v>
      </c>
      <c r="X216" s="73">
        <v>2920</v>
      </c>
      <c r="Y216" s="54" t="s">
        <v>162</v>
      </c>
      <c r="Z216" s="54" t="s">
        <v>163</v>
      </c>
      <c r="AA216" s="51" t="s">
        <v>185</v>
      </c>
    </row>
    <row r="217" spans="1:27" s="17" customFormat="1" ht="16.5" customHeight="1" x14ac:dyDescent="0.25">
      <c r="A217" s="55"/>
      <c r="B217" s="55"/>
      <c r="C217" s="55"/>
      <c r="D217" s="55"/>
      <c r="E217" s="55"/>
      <c r="F217" s="55"/>
      <c r="G217" s="14">
        <v>2014</v>
      </c>
      <c r="H217" s="6">
        <f t="shared" ref="H217:J232" si="37">K217+N217+Q217</f>
        <v>1150.7329999999999</v>
      </c>
      <c r="I217" s="6">
        <f t="shared" si="37"/>
        <v>1150.7329999999999</v>
      </c>
      <c r="J217" s="6">
        <f t="shared" si="37"/>
        <v>1150.7329999999999</v>
      </c>
      <c r="K217" s="6">
        <v>0</v>
      </c>
      <c r="L217" s="6">
        <v>0</v>
      </c>
      <c r="M217" s="6">
        <v>0</v>
      </c>
      <c r="N217" s="6">
        <v>1150.7329999999999</v>
      </c>
      <c r="O217" s="6">
        <v>1150.7329999999999</v>
      </c>
      <c r="P217" s="6">
        <v>1150.7329999999999</v>
      </c>
      <c r="Q217" s="6">
        <v>0</v>
      </c>
      <c r="R217" s="6">
        <v>0</v>
      </c>
      <c r="S217" s="6">
        <v>0</v>
      </c>
      <c r="T217" s="55"/>
      <c r="U217" s="55"/>
      <c r="V217" s="55"/>
      <c r="W217" s="80"/>
      <c r="X217" s="74"/>
      <c r="Y217" s="55"/>
      <c r="Z217" s="55"/>
      <c r="AA217" s="52"/>
    </row>
    <row r="218" spans="1:27" s="17" customFormat="1" ht="16.5" customHeight="1" x14ac:dyDescent="0.25">
      <c r="A218" s="55"/>
      <c r="B218" s="55"/>
      <c r="C218" s="55"/>
      <c r="D218" s="55"/>
      <c r="E218" s="55"/>
      <c r="F218" s="55"/>
      <c r="G218" s="14">
        <v>2015</v>
      </c>
      <c r="H218" s="6">
        <f t="shared" si="37"/>
        <v>0</v>
      </c>
      <c r="I218" s="6">
        <f t="shared" si="37"/>
        <v>0</v>
      </c>
      <c r="J218" s="6">
        <f t="shared" si="37"/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55"/>
      <c r="U218" s="55"/>
      <c r="V218" s="55"/>
      <c r="W218" s="80"/>
      <c r="X218" s="74"/>
      <c r="Y218" s="55"/>
      <c r="Z218" s="55"/>
      <c r="AA218" s="52"/>
    </row>
    <row r="219" spans="1:27" s="17" customFormat="1" ht="18" customHeight="1" x14ac:dyDescent="0.25">
      <c r="A219" s="55"/>
      <c r="B219" s="55"/>
      <c r="C219" s="55"/>
      <c r="D219" s="55"/>
      <c r="E219" s="55"/>
      <c r="F219" s="55"/>
      <c r="G219" s="14">
        <v>2016</v>
      </c>
      <c r="H219" s="6">
        <f t="shared" si="37"/>
        <v>0</v>
      </c>
      <c r="I219" s="6">
        <f t="shared" si="37"/>
        <v>0</v>
      </c>
      <c r="J219" s="6">
        <f t="shared" si="37"/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55"/>
      <c r="U219" s="55"/>
      <c r="V219" s="55"/>
      <c r="W219" s="80"/>
      <c r="X219" s="74"/>
      <c r="Y219" s="55"/>
      <c r="Z219" s="55"/>
      <c r="AA219" s="52"/>
    </row>
    <row r="220" spans="1:27" s="17" customFormat="1" ht="16.5" customHeight="1" x14ac:dyDescent="0.25">
      <c r="A220" s="55"/>
      <c r="B220" s="55"/>
      <c r="C220" s="55"/>
      <c r="D220" s="55"/>
      <c r="E220" s="55"/>
      <c r="F220" s="55"/>
      <c r="G220" s="14">
        <v>2017</v>
      </c>
      <c r="H220" s="6">
        <f t="shared" si="37"/>
        <v>1394.434</v>
      </c>
      <c r="I220" s="6">
        <f t="shared" si="37"/>
        <v>1394.434</v>
      </c>
      <c r="J220" s="6">
        <f t="shared" si="37"/>
        <v>1394.434</v>
      </c>
      <c r="K220" s="6">
        <v>0</v>
      </c>
      <c r="L220" s="6">
        <v>0</v>
      </c>
      <c r="M220" s="6">
        <v>0</v>
      </c>
      <c r="N220" s="6">
        <v>1394.434</v>
      </c>
      <c r="O220" s="6">
        <v>1394.434</v>
      </c>
      <c r="P220" s="6">
        <v>1394.434</v>
      </c>
      <c r="Q220" s="6">
        <v>0</v>
      </c>
      <c r="R220" s="6">
        <v>0</v>
      </c>
      <c r="S220" s="6">
        <v>0</v>
      </c>
      <c r="T220" s="55"/>
      <c r="U220" s="55"/>
      <c r="V220" s="55"/>
      <c r="W220" s="80"/>
      <c r="X220" s="74"/>
      <c r="Y220" s="55"/>
      <c r="Z220" s="55"/>
      <c r="AA220" s="52"/>
    </row>
    <row r="221" spans="1:27" s="17" customFormat="1" ht="18" customHeight="1" x14ac:dyDescent="0.25">
      <c r="A221" s="55"/>
      <c r="B221" s="55"/>
      <c r="C221" s="55"/>
      <c r="D221" s="55"/>
      <c r="E221" s="55"/>
      <c r="F221" s="55"/>
      <c r="G221" s="14">
        <v>2018</v>
      </c>
      <c r="H221" s="6">
        <f t="shared" si="37"/>
        <v>1525.57</v>
      </c>
      <c r="I221" s="6">
        <f t="shared" si="37"/>
        <v>1525.57</v>
      </c>
      <c r="J221" s="6">
        <f t="shared" si="37"/>
        <v>1525.57</v>
      </c>
      <c r="K221" s="6">
        <v>0</v>
      </c>
      <c r="L221" s="6">
        <v>0</v>
      </c>
      <c r="M221" s="6">
        <v>0</v>
      </c>
      <c r="N221" s="6">
        <v>1525.57</v>
      </c>
      <c r="O221" s="6">
        <v>1525.57</v>
      </c>
      <c r="P221" s="6">
        <v>1525.57</v>
      </c>
      <c r="Q221" s="6">
        <v>0</v>
      </c>
      <c r="R221" s="6">
        <v>0</v>
      </c>
      <c r="S221" s="6">
        <v>0</v>
      </c>
      <c r="T221" s="55"/>
      <c r="U221" s="55"/>
      <c r="V221" s="55"/>
      <c r="W221" s="80"/>
      <c r="X221" s="74"/>
      <c r="Y221" s="55"/>
      <c r="Z221" s="55"/>
      <c r="AA221" s="52"/>
    </row>
    <row r="222" spans="1:27" s="17" customFormat="1" ht="17.25" customHeight="1" x14ac:dyDescent="0.25">
      <c r="A222" s="55"/>
      <c r="B222" s="55"/>
      <c r="C222" s="55"/>
      <c r="D222" s="55"/>
      <c r="E222" s="55"/>
      <c r="F222" s="55"/>
      <c r="G222" s="14">
        <v>2019</v>
      </c>
      <c r="H222" s="6">
        <f t="shared" si="37"/>
        <v>0</v>
      </c>
      <c r="I222" s="6">
        <f t="shared" si="37"/>
        <v>0</v>
      </c>
      <c r="J222" s="6">
        <f t="shared" si="37"/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55"/>
      <c r="U222" s="55"/>
      <c r="V222" s="55"/>
      <c r="W222" s="80"/>
      <c r="X222" s="74"/>
      <c r="Y222" s="55"/>
      <c r="Z222" s="55"/>
      <c r="AA222" s="52"/>
    </row>
    <row r="223" spans="1:27" s="17" customFormat="1" ht="17.25" customHeight="1" x14ac:dyDescent="0.25">
      <c r="A223" s="55"/>
      <c r="B223" s="55"/>
      <c r="C223" s="55"/>
      <c r="D223" s="55"/>
      <c r="E223" s="55"/>
      <c r="F223" s="55"/>
      <c r="G223" s="14">
        <v>2020</v>
      </c>
      <c r="H223" s="6">
        <f t="shared" si="37"/>
        <v>0</v>
      </c>
      <c r="I223" s="6">
        <f t="shared" si="37"/>
        <v>0</v>
      </c>
      <c r="J223" s="6">
        <f t="shared" si="37"/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55"/>
      <c r="U223" s="55"/>
      <c r="V223" s="55"/>
      <c r="W223" s="80"/>
      <c r="X223" s="74"/>
      <c r="Y223" s="55"/>
      <c r="Z223" s="55"/>
      <c r="AA223" s="52"/>
    </row>
    <row r="224" spans="1:27" s="17" customFormat="1" ht="17.25" customHeight="1" x14ac:dyDescent="0.25">
      <c r="A224" s="55"/>
      <c r="B224" s="55"/>
      <c r="C224" s="55"/>
      <c r="D224" s="55"/>
      <c r="E224" s="55"/>
      <c r="F224" s="55"/>
      <c r="G224" s="14">
        <v>2021</v>
      </c>
      <c r="H224" s="6">
        <f>K224+N224+Q224</f>
        <v>20000</v>
      </c>
      <c r="I224" s="6">
        <f t="shared" si="37"/>
        <v>0</v>
      </c>
      <c r="J224" s="6">
        <f t="shared" si="37"/>
        <v>0</v>
      </c>
      <c r="K224" s="6">
        <v>0</v>
      </c>
      <c r="L224" s="6">
        <v>0</v>
      </c>
      <c r="M224" s="6">
        <v>0</v>
      </c>
      <c r="N224" s="6">
        <v>20000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55"/>
      <c r="U224" s="55"/>
      <c r="V224" s="55"/>
      <c r="W224" s="80"/>
      <c r="X224" s="74"/>
      <c r="Y224" s="55"/>
      <c r="Z224" s="55"/>
      <c r="AA224" s="52"/>
    </row>
    <row r="225" spans="1:27" s="17" customFormat="1" ht="17.25" customHeight="1" x14ac:dyDescent="0.25">
      <c r="A225" s="56"/>
      <c r="B225" s="56"/>
      <c r="C225" s="56"/>
      <c r="D225" s="56"/>
      <c r="E225" s="56"/>
      <c r="F225" s="56"/>
      <c r="G225" s="14">
        <v>2022</v>
      </c>
      <c r="H225" s="6">
        <f t="shared" si="37"/>
        <v>20370.643</v>
      </c>
      <c r="I225" s="6">
        <f t="shared" si="37"/>
        <v>0</v>
      </c>
      <c r="J225" s="6">
        <f t="shared" si="37"/>
        <v>0</v>
      </c>
      <c r="K225" s="6">
        <v>0</v>
      </c>
      <c r="L225" s="6">
        <v>0</v>
      </c>
      <c r="M225" s="6">
        <v>0</v>
      </c>
      <c r="N225" s="6">
        <v>20370.643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56"/>
      <c r="U225" s="56"/>
      <c r="V225" s="56"/>
      <c r="W225" s="81"/>
      <c r="X225" s="75"/>
      <c r="Y225" s="56"/>
      <c r="Z225" s="56"/>
      <c r="AA225" s="53"/>
    </row>
    <row r="226" spans="1:27" s="17" customFormat="1" ht="24.75" customHeight="1" x14ac:dyDescent="0.25">
      <c r="A226" s="54">
        <v>47</v>
      </c>
      <c r="B226" s="54" t="s">
        <v>123</v>
      </c>
      <c r="C226" s="54" t="s">
        <v>178</v>
      </c>
      <c r="D226" s="54" t="s">
        <v>342</v>
      </c>
      <c r="E226" s="54" t="s">
        <v>103</v>
      </c>
      <c r="F226" s="54" t="s">
        <v>83</v>
      </c>
      <c r="G226" s="14" t="s">
        <v>99</v>
      </c>
      <c r="H226" s="6">
        <f t="shared" si="37"/>
        <v>54360.091</v>
      </c>
      <c r="I226" s="6">
        <f t="shared" si="37"/>
        <v>0</v>
      </c>
      <c r="J226" s="6">
        <f t="shared" si="37"/>
        <v>0</v>
      </c>
      <c r="K226" s="6">
        <f t="shared" ref="K226:S226" si="38">SUM(K227:K230)</f>
        <v>0</v>
      </c>
      <c r="L226" s="6">
        <f t="shared" si="38"/>
        <v>0</v>
      </c>
      <c r="M226" s="6">
        <f t="shared" si="38"/>
        <v>0</v>
      </c>
      <c r="N226" s="6">
        <f t="shared" si="38"/>
        <v>54360.091</v>
      </c>
      <c r="O226" s="6">
        <f t="shared" si="38"/>
        <v>0</v>
      </c>
      <c r="P226" s="6">
        <f t="shared" si="38"/>
        <v>0</v>
      </c>
      <c r="Q226" s="6">
        <f t="shared" si="38"/>
        <v>0</v>
      </c>
      <c r="R226" s="6">
        <f t="shared" si="38"/>
        <v>0</v>
      </c>
      <c r="S226" s="6">
        <f t="shared" si="38"/>
        <v>0</v>
      </c>
      <c r="T226" s="54" t="s">
        <v>54</v>
      </c>
      <c r="U226" s="54" t="s">
        <v>54</v>
      </c>
      <c r="V226" s="65">
        <v>43683</v>
      </c>
      <c r="W226" s="79" t="s">
        <v>478</v>
      </c>
      <c r="X226" s="73">
        <v>4640.1670000000004</v>
      </c>
      <c r="Y226" s="54" t="s">
        <v>186</v>
      </c>
      <c r="Z226" s="65">
        <v>44124</v>
      </c>
      <c r="AA226" s="51" t="s">
        <v>479</v>
      </c>
    </row>
    <row r="227" spans="1:27" s="17" customFormat="1" ht="18.75" customHeight="1" x14ac:dyDescent="0.25">
      <c r="A227" s="55"/>
      <c r="B227" s="55"/>
      <c r="C227" s="55"/>
      <c r="D227" s="55"/>
      <c r="E227" s="55"/>
      <c r="F227" s="55"/>
      <c r="G227" s="14">
        <v>2019</v>
      </c>
      <c r="H227" s="6">
        <f t="shared" si="37"/>
        <v>2178</v>
      </c>
      <c r="I227" s="6">
        <f t="shared" si="37"/>
        <v>0</v>
      </c>
      <c r="J227" s="6">
        <f t="shared" si="37"/>
        <v>0</v>
      </c>
      <c r="K227" s="6">
        <v>0</v>
      </c>
      <c r="L227" s="6">
        <v>0</v>
      </c>
      <c r="M227" s="6">
        <v>0</v>
      </c>
      <c r="N227" s="6">
        <v>2178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55"/>
      <c r="U227" s="55"/>
      <c r="V227" s="55"/>
      <c r="W227" s="80"/>
      <c r="X227" s="74"/>
      <c r="Y227" s="55"/>
      <c r="Z227" s="55"/>
      <c r="AA227" s="52"/>
    </row>
    <row r="228" spans="1:27" s="17" customFormat="1" ht="18.75" customHeight="1" x14ac:dyDescent="0.25">
      <c r="A228" s="55"/>
      <c r="B228" s="55"/>
      <c r="C228" s="55"/>
      <c r="D228" s="55"/>
      <c r="E228" s="55"/>
      <c r="F228" s="55"/>
      <c r="G228" s="14">
        <v>2020</v>
      </c>
      <c r="H228" s="6">
        <f t="shared" si="37"/>
        <v>2462.1669999999999</v>
      </c>
      <c r="I228" s="6">
        <f t="shared" si="37"/>
        <v>0</v>
      </c>
      <c r="J228" s="6">
        <f t="shared" si="37"/>
        <v>0</v>
      </c>
      <c r="K228" s="6">
        <v>0</v>
      </c>
      <c r="L228" s="6">
        <v>0</v>
      </c>
      <c r="M228" s="6">
        <v>0</v>
      </c>
      <c r="N228" s="6">
        <v>2462.1669999999999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55"/>
      <c r="U228" s="55"/>
      <c r="V228" s="55"/>
      <c r="W228" s="80"/>
      <c r="X228" s="74"/>
      <c r="Y228" s="55"/>
      <c r="Z228" s="55"/>
      <c r="AA228" s="52"/>
    </row>
    <row r="229" spans="1:27" s="17" customFormat="1" ht="18" customHeight="1" x14ac:dyDescent="0.25">
      <c r="A229" s="55"/>
      <c r="B229" s="55"/>
      <c r="C229" s="55"/>
      <c r="D229" s="55"/>
      <c r="E229" s="55"/>
      <c r="F229" s="55"/>
      <c r="G229" s="14">
        <v>2021</v>
      </c>
      <c r="H229" s="6">
        <f t="shared" si="37"/>
        <v>24420.395</v>
      </c>
      <c r="I229" s="6">
        <f t="shared" si="37"/>
        <v>0</v>
      </c>
      <c r="J229" s="6">
        <f t="shared" si="37"/>
        <v>0</v>
      </c>
      <c r="K229" s="6">
        <v>0</v>
      </c>
      <c r="L229" s="6">
        <v>0</v>
      </c>
      <c r="M229" s="6">
        <v>0</v>
      </c>
      <c r="N229" s="6">
        <v>24420.395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5"/>
      <c r="U229" s="55"/>
      <c r="V229" s="55"/>
      <c r="W229" s="80"/>
      <c r="X229" s="74"/>
      <c r="Y229" s="55"/>
      <c r="Z229" s="55"/>
      <c r="AA229" s="52"/>
    </row>
    <row r="230" spans="1:27" s="17" customFormat="1" ht="15.75" customHeight="1" x14ac:dyDescent="0.25">
      <c r="A230" s="56"/>
      <c r="B230" s="56"/>
      <c r="C230" s="56"/>
      <c r="D230" s="56"/>
      <c r="E230" s="56"/>
      <c r="F230" s="56"/>
      <c r="G230" s="14">
        <v>2022</v>
      </c>
      <c r="H230" s="6">
        <f t="shared" si="37"/>
        <v>25299.528999999999</v>
      </c>
      <c r="I230" s="6">
        <f t="shared" si="37"/>
        <v>0</v>
      </c>
      <c r="J230" s="6">
        <f t="shared" si="37"/>
        <v>0</v>
      </c>
      <c r="K230" s="6">
        <v>0</v>
      </c>
      <c r="L230" s="6">
        <v>0</v>
      </c>
      <c r="M230" s="6">
        <v>0</v>
      </c>
      <c r="N230" s="6">
        <v>25299.528999999999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56"/>
      <c r="U230" s="56"/>
      <c r="V230" s="56"/>
      <c r="W230" s="81"/>
      <c r="X230" s="74"/>
      <c r="Y230" s="55"/>
      <c r="Z230" s="55"/>
      <c r="AA230" s="52"/>
    </row>
    <row r="231" spans="1:27" s="17" customFormat="1" ht="22.5" customHeight="1" x14ac:dyDescent="0.25">
      <c r="A231" s="54">
        <v>48</v>
      </c>
      <c r="B231" s="54" t="s">
        <v>124</v>
      </c>
      <c r="C231" s="54" t="s">
        <v>178</v>
      </c>
      <c r="D231" s="54" t="s">
        <v>342</v>
      </c>
      <c r="E231" s="54" t="s">
        <v>104</v>
      </c>
      <c r="F231" s="54" t="s">
        <v>83</v>
      </c>
      <c r="G231" s="14" t="s">
        <v>99</v>
      </c>
      <c r="H231" s="6">
        <f t="shared" si="37"/>
        <v>39599.528999999995</v>
      </c>
      <c r="I231" s="6">
        <f t="shared" si="37"/>
        <v>0</v>
      </c>
      <c r="J231" s="6">
        <f t="shared" si="37"/>
        <v>0</v>
      </c>
      <c r="K231" s="6">
        <f t="shared" ref="K231:S231" si="39">SUM(K232:K235)</f>
        <v>0</v>
      </c>
      <c r="L231" s="6">
        <f t="shared" si="39"/>
        <v>0</v>
      </c>
      <c r="M231" s="6">
        <f t="shared" si="39"/>
        <v>0</v>
      </c>
      <c r="N231" s="6">
        <f t="shared" si="39"/>
        <v>39599.528999999995</v>
      </c>
      <c r="O231" s="6">
        <f t="shared" si="39"/>
        <v>0</v>
      </c>
      <c r="P231" s="6">
        <f t="shared" si="39"/>
        <v>0</v>
      </c>
      <c r="Q231" s="6">
        <f t="shared" si="39"/>
        <v>0</v>
      </c>
      <c r="R231" s="6">
        <f t="shared" si="39"/>
        <v>0</v>
      </c>
      <c r="S231" s="6">
        <f t="shared" si="39"/>
        <v>0</v>
      </c>
      <c r="T231" s="54" t="s">
        <v>54</v>
      </c>
      <c r="U231" s="54" t="s">
        <v>54</v>
      </c>
      <c r="V231" s="65">
        <v>43690</v>
      </c>
      <c r="W231" s="79" t="s">
        <v>480</v>
      </c>
      <c r="X231" s="73">
        <v>4300</v>
      </c>
      <c r="Y231" s="54" t="s">
        <v>154</v>
      </c>
      <c r="Z231" s="85">
        <v>44124</v>
      </c>
      <c r="AA231" s="51" t="s">
        <v>479</v>
      </c>
    </row>
    <row r="232" spans="1:27" s="17" customFormat="1" ht="16.5" customHeight="1" x14ac:dyDescent="0.25">
      <c r="A232" s="55"/>
      <c r="B232" s="55"/>
      <c r="C232" s="55"/>
      <c r="D232" s="55"/>
      <c r="E232" s="55"/>
      <c r="F232" s="55"/>
      <c r="G232" s="14">
        <v>2019</v>
      </c>
      <c r="H232" s="6">
        <f t="shared" si="37"/>
        <v>2023.403</v>
      </c>
      <c r="I232" s="6">
        <f t="shared" si="37"/>
        <v>0</v>
      </c>
      <c r="J232" s="6">
        <f t="shared" si="37"/>
        <v>0</v>
      </c>
      <c r="K232" s="6">
        <v>0</v>
      </c>
      <c r="L232" s="6">
        <v>0</v>
      </c>
      <c r="M232" s="6">
        <v>0</v>
      </c>
      <c r="N232" s="6">
        <v>2023.403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55"/>
      <c r="U232" s="55"/>
      <c r="V232" s="55"/>
      <c r="W232" s="80"/>
      <c r="X232" s="74"/>
      <c r="Y232" s="55"/>
      <c r="Z232" s="80"/>
      <c r="AA232" s="52"/>
    </row>
    <row r="233" spans="1:27" s="17" customFormat="1" ht="16.5" customHeight="1" x14ac:dyDescent="0.25">
      <c r="A233" s="55"/>
      <c r="B233" s="55"/>
      <c r="C233" s="55"/>
      <c r="D233" s="55"/>
      <c r="E233" s="55"/>
      <c r="F233" s="55"/>
      <c r="G233" s="14">
        <v>2020</v>
      </c>
      <c r="H233" s="6">
        <f t="shared" ref="H233:J248" si="40">K233+N233+Q233</f>
        <v>2276.5970000000002</v>
      </c>
      <c r="I233" s="6">
        <f t="shared" si="40"/>
        <v>0</v>
      </c>
      <c r="J233" s="6">
        <f t="shared" si="40"/>
        <v>0</v>
      </c>
      <c r="K233" s="6">
        <v>0</v>
      </c>
      <c r="L233" s="6">
        <v>0</v>
      </c>
      <c r="M233" s="6">
        <v>0</v>
      </c>
      <c r="N233" s="6">
        <v>2276.5970000000002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55"/>
      <c r="U233" s="55"/>
      <c r="V233" s="55"/>
      <c r="W233" s="80"/>
      <c r="X233" s="74"/>
      <c r="Y233" s="55"/>
      <c r="Z233" s="80"/>
      <c r="AA233" s="52"/>
    </row>
    <row r="234" spans="1:27" s="17" customFormat="1" ht="15.75" customHeight="1" x14ac:dyDescent="0.25">
      <c r="A234" s="55"/>
      <c r="B234" s="55"/>
      <c r="C234" s="55"/>
      <c r="D234" s="55"/>
      <c r="E234" s="55"/>
      <c r="F234" s="55"/>
      <c r="G234" s="14">
        <v>2021</v>
      </c>
      <c r="H234" s="6">
        <f t="shared" si="40"/>
        <v>10000</v>
      </c>
      <c r="I234" s="6">
        <f t="shared" si="40"/>
        <v>0</v>
      </c>
      <c r="J234" s="6">
        <f t="shared" si="40"/>
        <v>0</v>
      </c>
      <c r="K234" s="6">
        <v>0</v>
      </c>
      <c r="L234" s="6">
        <v>0</v>
      </c>
      <c r="M234" s="6">
        <v>0</v>
      </c>
      <c r="N234" s="6">
        <v>10000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55"/>
      <c r="U234" s="55"/>
      <c r="V234" s="55"/>
      <c r="W234" s="80"/>
      <c r="X234" s="74"/>
      <c r="Y234" s="55"/>
      <c r="Z234" s="80"/>
      <c r="AA234" s="52"/>
    </row>
    <row r="235" spans="1:27" s="17" customFormat="1" ht="15" customHeight="1" x14ac:dyDescent="0.25">
      <c r="A235" s="56"/>
      <c r="B235" s="56"/>
      <c r="C235" s="56"/>
      <c r="D235" s="56"/>
      <c r="E235" s="56"/>
      <c r="F235" s="56"/>
      <c r="G235" s="14">
        <v>2022</v>
      </c>
      <c r="H235" s="6">
        <f t="shared" si="40"/>
        <v>25299.528999999999</v>
      </c>
      <c r="I235" s="6">
        <f t="shared" si="40"/>
        <v>0</v>
      </c>
      <c r="J235" s="6">
        <f t="shared" si="40"/>
        <v>0</v>
      </c>
      <c r="K235" s="6">
        <v>0</v>
      </c>
      <c r="L235" s="6">
        <v>0</v>
      </c>
      <c r="M235" s="6">
        <v>0</v>
      </c>
      <c r="N235" s="6">
        <v>25299.528999999999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56"/>
      <c r="U235" s="56"/>
      <c r="V235" s="56"/>
      <c r="W235" s="81"/>
      <c r="X235" s="75"/>
      <c r="Y235" s="56"/>
      <c r="Z235" s="81"/>
      <c r="AA235" s="52"/>
    </row>
    <row r="236" spans="1:27" s="17" customFormat="1" ht="22.5" customHeight="1" x14ac:dyDescent="0.25">
      <c r="A236" s="54">
        <v>49</v>
      </c>
      <c r="B236" s="54" t="s">
        <v>125</v>
      </c>
      <c r="C236" s="54" t="s">
        <v>178</v>
      </c>
      <c r="D236" s="54" t="s">
        <v>342</v>
      </c>
      <c r="E236" s="54" t="s">
        <v>105</v>
      </c>
      <c r="F236" s="54" t="s">
        <v>83</v>
      </c>
      <c r="G236" s="14" t="s">
        <v>94</v>
      </c>
      <c r="H236" s="6">
        <f t="shared" si="40"/>
        <v>150332.88199999998</v>
      </c>
      <c r="I236" s="6">
        <f t="shared" si="40"/>
        <v>92515.062999999995</v>
      </c>
      <c r="J236" s="6">
        <f t="shared" si="40"/>
        <v>92515.062999999995</v>
      </c>
      <c r="K236" s="6">
        <f t="shared" ref="K236:S236" si="41">SUM(K237:K240)</f>
        <v>0</v>
      </c>
      <c r="L236" s="6">
        <f t="shared" si="41"/>
        <v>0</v>
      </c>
      <c r="M236" s="6">
        <f t="shared" si="41"/>
        <v>0</v>
      </c>
      <c r="N236" s="6">
        <f t="shared" si="41"/>
        <v>150332.88199999998</v>
      </c>
      <c r="O236" s="6">
        <f t="shared" si="41"/>
        <v>92515.062999999995</v>
      </c>
      <c r="P236" s="6">
        <f t="shared" si="41"/>
        <v>92515.062999999995</v>
      </c>
      <c r="Q236" s="6">
        <f t="shared" si="41"/>
        <v>0</v>
      </c>
      <c r="R236" s="6">
        <f t="shared" si="41"/>
        <v>0</v>
      </c>
      <c r="S236" s="6">
        <f t="shared" si="41"/>
        <v>0</v>
      </c>
      <c r="T236" s="54" t="s">
        <v>54</v>
      </c>
      <c r="U236" s="54" t="s">
        <v>54</v>
      </c>
      <c r="V236" s="65">
        <v>43340</v>
      </c>
      <c r="W236" s="109" t="s">
        <v>164</v>
      </c>
      <c r="X236" s="73">
        <v>94414.606</v>
      </c>
      <c r="Y236" s="54" t="s">
        <v>165</v>
      </c>
      <c r="Z236" s="65">
        <v>43723</v>
      </c>
      <c r="AA236" s="51" t="s">
        <v>481</v>
      </c>
    </row>
    <row r="237" spans="1:27" s="17" customFormat="1" ht="18" customHeight="1" x14ac:dyDescent="0.25">
      <c r="A237" s="55"/>
      <c r="B237" s="55"/>
      <c r="C237" s="55"/>
      <c r="D237" s="55"/>
      <c r="E237" s="55"/>
      <c r="F237" s="55"/>
      <c r="G237" s="14">
        <v>2016</v>
      </c>
      <c r="H237" s="6">
        <f t="shared" si="40"/>
        <v>939.22699999999998</v>
      </c>
      <c r="I237" s="6">
        <f t="shared" si="40"/>
        <v>939.22699999999998</v>
      </c>
      <c r="J237" s="6">
        <f t="shared" si="40"/>
        <v>939.22699999999998</v>
      </c>
      <c r="K237" s="6">
        <v>0</v>
      </c>
      <c r="L237" s="6">
        <v>0</v>
      </c>
      <c r="M237" s="6">
        <v>0</v>
      </c>
      <c r="N237" s="6">
        <v>939.22699999999998</v>
      </c>
      <c r="O237" s="6">
        <v>939.22699999999998</v>
      </c>
      <c r="P237" s="6">
        <v>939.22699999999998</v>
      </c>
      <c r="Q237" s="6">
        <v>0</v>
      </c>
      <c r="R237" s="6">
        <v>0</v>
      </c>
      <c r="S237" s="6">
        <v>0</v>
      </c>
      <c r="T237" s="55"/>
      <c r="U237" s="55"/>
      <c r="V237" s="55"/>
      <c r="W237" s="111"/>
      <c r="X237" s="74"/>
      <c r="Y237" s="55"/>
      <c r="Z237" s="71"/>
      <c r="AA237" s="52"/>
    </row>
    <row r="238" spans="1:27" s="17" customFormat="1" ht="18" customHeight="1" x14ac:dyDescent="0.25">
      <c r="A238" s="55"/>
      <c r="B238" s="55"/>
      <c r="C238" s="55"/>
      <c r="D238" s="55"/>
      <c r="E238" s="55"/>
      <c r="F238" s="55"/>
      <c r="G238" s="14">
        <v>2017</v>
      </c>
      <c r="H238" s="6">
        <f t="shared" si="40"/>
        <v>1491.182</v>
      </c>
      <c r="I238" s="6">
        <f t="shared" si="40"/>
        <v>1491.182</v>
      </c>
      <c r="J238" s="6">
        <f t="shared" si="40"/>
        <v>1491.182</v>
      </c>
      <c r="K238" s="6">
        <v>0</v>
      </c>
      <c r="L238" s="6">
        <v>0</v>
      </c>
      <c r="M238" s="6">
        <v>0</v>
      </c>
      <c r="N238" s="6">
        <v>1491.182</v>
      </c>
      <c r="O238" s="6">
        <v>1491.182</v>
      </c>
      <c r="P238" s="6">
        <v>1491.182</v>
      </c>
      <c r="Q238" s="6">
        <v>0</v>
      </c>
      <c r="R238" s="6">
        <v>0</v>
      </c>
      <c r="S238" s="6">
        <v>0</v>
      </c>
      <c r="T238" s="55"/>
      <c r="U238" s="55"/>
      <c r="V238" s="55"/>
      <c r="W238" s="111"/>
      <c r="X238" s="74"/>
      <c r="Y238" s="55"/>
      <c r="Z238" s="71"/>
      <c r="AA238" s="52"/>
    </row>
    <row r="239" spans="1:27" s="17" customFormat="1" ht="18" customHeight="1" x14ac:dyDescent="0.25">
      <c r="A239" s="55"/>
      <c r="B239" s="55"/>
      <c r="C239" s="55"/>
      <c r="D239" s="55"/>
      <c r="E239" s="55"/>
      <c r="F239" s="55"/>
      <c r="G239" s="14">
        <v>2018</v>
      </c>
      <c r="H239" s="6">
        <f t="shared" si="40"/>
        <v>60000.862999999998</v>
      </c>
      <c r="I239" s="6">
        <f t="shared" si="40"/>
        <v>10331.002</v>
      </c>
      <c r="J239" s="6">
        <f t="shared" si="40"/>
        <v>10331.002</v>
      </c>
      <c r="K239" s="6">
        <v>0</v>
      </c>
      <c r="L239" s="6">
        <v>0</v>
      </c>
      <c r="M239" s="6">
        <v>0</v>
      </c>
      <c r="N239" s="6">
        <v>60000.862999999998</v>
      </c>
      <c r="O239" s="6">
        <v>10331.002</v>
      </c>
      <c r="P239" s="6">
        <v>10331.002</v>
      </c>
      <c r="Q239" s="6">
        <v>0</v>
      </c>
      <c r="R239" s="6">
        <v>0</v>
      </c>
      <c r="S239" s="6">
        <v>0</v>
      </c>
      <c r="T239" s="55"/>
      <c r="U239" s="55"/>
      <c r="V239" s="55"/>
      <c r="W239" s="111"/>
      <c r="X239" s="74"/>
      <c r="Y239" s="55"/>
      <c r="Z239" s="71"/>
      <c r="AA239" s="52"/>
    </row>
    <row r="240" spans="1:27" s="17" customFormat="1" ht="20.25" customHeight="1" x14ac:dyDescent="0.25">
      <c r="A240" s="56"/>
      <c r="B240" s="56"/>
      <c r="C240" s="56"/>
      <c r="D240" s="56"/>
      <c r="E240" s="56"/>
      <c r="F240" s="56"/>
      <c r="G240" s="14">
        <v>2019</v>
      </c>
      <c r="H240" s="6">
        <f t="shared" si="40"/>
        <v>87901.61</v>
      </c>
      <c r="I240" s="6">
        <f t="shared" si="40"/>
        <v>79753.652000000002</v>
      </c>
      <c r="J240" s="6">
        <f t="shared" si="40"/>
        <v>79753.652000000002</v>
      </c>
      <c r="K240" s="6">
        <v>0</v>
      </c>
      <c r="L240" s="6">
        <v>0</v>
      </c>
      <c r="M240" s="6">
        <v>0</v>
      </c>
      <c r="N240" s="6">
        <v>87901.61</v>
      </c>
      <c r="O240" s="6">
        <v>79753.652000000002</v>
      </c>
      <c r="P240" s="6">
        <v>79753.652000000002</v>
      </c>
      <c r="Q240" s="6">
        <v>0</v>
      </c>
      <c r="R240" s="6">
        <v>0</v>
      </c>
      <c r="S240" s="6">
        <v>0</v>
      </c>
      <c r="T240" s="56"/>
      <c r="U240" s="56"/>
      <c r="V240" s="56"/>
      <c r="W240" s="110"/>
      <c r="X240" s="75"/>
      <c r="Y240" s="56"/>
      <c r="Z240" s="72"/>
      <c r="AA240" s="53"/>
    </row>
    <row r="241" spans="1:27" s="17" customFormat="1" ht="21" customHeight="1" x14ac:dyDescent="0.25">
      <c r="A241" s="54">
        <v>50</v>
      </c>
      <c r="B241" s="57" t="s">
        <v>126</v>
      </c>
      <c r="C241" s="57" t="s">
        <v>178</v>
      </c>
      <c r="D241" s="57" t="s">
        <v>342</v>
      </c>
      <c r="E241" s="57" t="s">
        <v>176</v>
      </c>
      <c r="F241" s="57" t="s">
        <v>83</v>
      </c>
      <c r="G241" s="14" t="s">
        <v>98</v>
      </c>
      <c r="H241" s="6">
        <f t="shared" si="40"/>
        <v>164341.76699999999</v>
      </c>
      <c r="I241" s="6">
        <f t="shared" si="40"/>
        <v>104274.26299999999</v>
      </c>
      <c r="J241" s="6">
        <f t="shared" si="40"/>
        <v>104274.26299999999</v>
      </c>
      <c r="K241" s="6">
        <f t="shared" ref="K241:S241" si="42">SUM(K242:K246)</f>
        <v>0</v>
      </c>
      <c r="L241" s="6">
        <f t="shared" si="42"/>
        <v>0</v>
      </c>
      <c r="M241" s="6">
        <f t="shared" si="42"/>
        <v>0</v>
      </c>
      <c r="N241" s="6">
        <f t="shared" si="42"/>
        <v>164341.76699999999</v>
      </c>
      <c r="O241" s="6">
        <f t="shared" si="42"/>
        <v>104274.26299999999</v>
      </c>
      <c r="P241" s="6">
        <f t="shared" si="42"/>
        <v>104274.26299999999</v>
      </c>
      <c r="Q241" s="6">
        <f t="shared" si="42"/>
        <v>0</v>
      </c>
      <c r="R241" s="6">
        <f t="shared" si="42"/>
        <v>0</v>
      </c>
      <c r="S241" s="6">
        <f t="shared" si="42"/>
        <v>0</v>
      </c>
      <c r="T241" s="54" t="s">
        <v>54</v>
      </c>
      <c r="U241" s="54" t="s">
        <v>54</v>
      </c>
      <c r="V241" s="65">
        <v>43668</v>
      </c>
      <c r="W241" s="109" t="s">
        <v>187</v>
      </c>
      <c r="X241" s="73">
        <v>153212.902</v>
      </c>
      <c r="Y241" s="54" t="s">
        <v>165</v>
      </c>
      <c r="Z241" s="65">
        <v>44058</v>
      </c>
      <c r="AA241" s="51" t="s">
        <v>482</v>
      </c>
    </row>
    <row r="242" spans="1:27" s="17" customFormat="1" ht="17.25" customHeight="1" x14ac:dyDescent="0.25">
      <c r="A242" s="55"/>
      <c r="B242" s="57"/>
      <c r="C242" s="57"/>
      <c r="D242" s="57"/>
      <c r="E242" s="57"/>
      <c r="F242" s="57"/>
      <c r="G242" s="14">
        <v>2016</v>
      </c>
      <c r="H242" s="6">
        <f t="shared" si="40"/>
        <v>100</v>
      </c>
      <c r="I242" s="6">
        <f t="shared" si="40"/>
        <v>100</v>
      </c>
      <c r="J242" s="6">
        <f t="shared" si="40"/>
        <v>100</v>
      </c>
      <c r="K242" s="6">
        <v>0</v>
      </c>
      <c r="L242" s="6">
        <v>0</v>
      </c>
      <c r="M242" s="6">
        <v>0</v>
      </c>
      <c r="N242" s="6">
        <v>100</v>
      </c>
      <c r="O242" s="6">
        <v>100</v>
      </c>
      <c r="P242" s="6">
        <v>100</v>
      </c>
      <c r="Q242" s="6">
        <v>0</v>
      </c>
      <c r="R242" s="6">
        <v>0</v>
      </c>
      <c r="S242" s="6">
        <v>0</v>
      </c>
      <c r="T242" s="55"/>
      <c r="U242" s="55"/>
      <c r="V242" s="55"/>
      <c r="W242" s="111"/>
      <c r="X242" s="74"/>
      <c r="Y242" s="55"/>
      <c r="Z242" s="55"/>
      <c r="AA242" s="52"/>
    </row>
    <row r="243" spans="1:27" s="17" customFormat="1" ht="17.25" customHeight="1" x14ac:dyDescent="0.25">
      <c r="A243" s="55"/>
      <c r="B243" s="57"/>
      <c r="C243" s="57"/>
      <c r="D243" s="57"/>
      <c r="E243" s="57"/>
      <c r="F243" s="57"/>
      <c r="G243" s="14">
        <v>2017</v>
      </c>
      <c r="H243" s="6">
        <f t="shared" si="40"/>
        <v>1768.566</v>
      </c>
      <c r="I243" s="6">
        <f t="shared" si="40"/>
        <v>1768.566</v>
      </c>
      <c r="J243" s="6">
        <f t="shared" si="40"/>
        <v>1768.566</v>
      </c>
      <c r="K243" s="6">
        <v>0</v>
      </c>
      <c r="L243" s="6">
        <v>0</v>
      </c>
      <c r="M243" s="6">
        <v>0</v>
      </c>
      <c r="N243" s="6">
        <v>1768.566</v>
      </c>
      <c r="O243" s="6">
        <v>1768.566</v>
      </c>
      <c r="P243" s="6">
        <v>1768.566</v>
      </c>
      <c r="Q243" s="6">
        <v>0</v>
      </c>
      <c r="R243" s="6">
        <v>0</v>
      </c>
      <c r="S243" s="6">
        <v>0</v>
      </c>
      <c r="T243" s="55"/>
      <c r="U243" s="55"/>
      <c r="V243" s="55"/>
      <c r="W243" s="111"/>
      <c r="X243" s="74"/>
      <c r="Y243" s="55"/>
      <c r="Z243" s="55"/>
      <c r="AA243" s="52"/>
    </row>
    <row r="244" spans="1:27" s="17" customFormat="1" ht="17.25" customHeight="1" x14ac:dyDescent="0.25">
      <c r="A244" s="55"/>
      <c r="B244" s="57"/>
      <c r="C244" s="57"/>
      <c r="D244" s="57"/>
      <c r="E244" s="57"/>
      <c r="F244" s="57"/>
      <c r="G244" s="14">
        <v>2018</v>
      </c>
      <c r="H244" s="6">
        <f t="shared" si="40"/>
        <v>2131.4340000000002</v>
      </c>
      <c r="I244" s="6">
        <f t="shared" si="40"/>
        <v>2131.4340000000002</v>
      </c>
      <c r="J244" s="6">
        <f t="shared" si="40"/>
        <v>2131.4340000000002</v>
      </c>
      <c r="K244" s="6">
        <v>0</v>
      </c>
      <c r="L244" s="6">
        <v>0</v>
      </c>
      <c r="M244" s="6">
        <v>0</v>
      </c>
      <c r="N244" s="6">
        <v>2131.4340000000002</v>
      </c>
      <c r="O244" s="6">
        <v>2131.4340000000002</v>
      </c>
      <c r="P244" s="6">
        <v>2131.4340000000002</v>
      </c>
      <c r="Q244" s="6">
        <v>0</v>
      </c>
      <c r="R244" s="6">
        <v>0</v>
      </c>
      <c r="S244" s="6">
        <v>0</v>
      </c>
      <c r="T244" s="55"/>
      <c r="U244" s="55"/>
      <c r="V244" s="55"/>
      <c r="W244" s="111"/>
      <c r="X244" s="74"/>
      <c r="Y244" s="55"/>
      <c r="Z244" s="55"/>
      <c r="AA244" s="52"/>
    </row>
    <row r="245" spans="1:27" s="17" customFormat="1" x14ac:dyDescent="0.25">
      <c r="A245" s="55"/>
      <c r="B245" s="57"/>
      <c r="C245" s="57"/>
      <c r="D245" s="57"/>
      <c r="E245" s="57"/>
      <c r="F245" s="57"/>
      <c r="G245" s="14">
        <v>2019</v>
      </c>
      <c r="H245" s="6">
        <f t="shared" si="40"/>
        <v>97669.123000000007</v>
      </c>
      <c r="I245" s="6">
        <f t="shared" si="40"/>
        <v>97373.361999999994</v>
      </c>
      <c r="J245" s="6">
        <f t="shared" si="40"/>
        <v>97373.361999999994</v>
      </c>
      <c r="K245" s="6">
        <v>0</v>
      </c>
      <c r="L245" s="6">
        <v>0</v>
      </c>
      <c r="M245" s="6">
        <v>0</v>
      </c>
      <c r="N245" s="6">
        <v>97669.123000000007</v>
      </c>
      <c r="O245" s="6">
        <v>97373.361999999994</v>
      </c>
      <c r="P245" s="6">
        <v>97373.361999999994</v>
      </c>
      <c r="Q245" s="6">
        <v>0</v>
      </c>
      <c r="R245" s="6">
        <v>0</v>
      </c>
      <c r="S245" s="6">
        <v>0</v>
      </c>
      <c r="T245" s="55"/>
      <c r="U245" s="55"/>
      <c r="V245" s="55"/>
      <c r="W245" s="111"/>
      <c r="X245" s="74"/>
      <c r="Y245" s="55"/>
      <c r="Z245" s="55"/>
      <c r="AA245" s="52"/>
    </row>
    <row r="246" spans="1:27" s="17" customFormat="1" x14ac:dyDescent="0.25">
      <c r="A246" s="56"/>
      <c r="B246" s="57"/>
      <c r="C246" s="57"/>
      <c r="D246" s="57"/>
      <c r="E246" s="57"/>
      <c r="F246" s="57"/>
      <c r="G246" s="14">
        <v>2020</v>
      </c>
      <c r="H246" s="6">
        <f t="shared" si="40"/>
        <v>62672.644</v>
      </c>
      <c r="I246" s="6">
        <f t="shared" si="40"/>
        <v>2900.9009999999998</v>
      </c>
      <c r="J246" s="6">
        <f t="shared" si="40"/>
        <v>2900.9009999999998</v>
      </c>
      <c r="K246" s="6">
        <v>0</v>
      </c>
      <c r="L246" s="6">
        <v>0</v>
      </c>
      <c r="M246" s="6">
        <v>0</v>
      </c>
      <c r="N246" s="6">
        <v>62672.644</v>
      </c>
      <c r="O246" s="36">
        <v>2900.9009999999998</v>
      </c>
      <c r="P246" s="36">
        <v>2900.9009999999998</v>
      </c>
      <c r="Q246" s="6">
        <v>0</v>
      </c>
      <c r="R246" s="6">
        <v>0</v>
      </c>
      <c r="S246" s="6">
        <v>0</v>
      </c>
      <c r="T246" s="56"/>
      <c r="U246" s="56"/>
      <c r="V246" s="56"/>
      <c r="W246" s="136"/>
      <c r="X246" s="75"/>
      <c r="Y246" s="56"/>
      <c r="Z246" s="56"/>
      <c r="AA246" s="53"/>
    </row>
    <row r="247" spans="1:27" s="17" customFormat="1" ht="15" customHeight="1" x14ac:dyDescent="0.25">
      <c r="A247" s="54">
        <v>51</v>
      </c>
      <c r="B247" s="54" t="s">
        <v>107</v>
      </c>
      <c r="C247" s="54" t="s">
        <v>178</v>
      </c>
      <c r="D247" s="54" t="s">
        <v>342</v>
      </c>
      <c r="E247" s="54" t="s">
        <v>106</v>
      </c>
      <c r="F247" s="54" t="s">
        <v>87</v>
      </c>
      <c r="G247" s="14" t="s">
        <v>93</v>
      </c>
      <c r="H247" s="6">
        <f>K247+N247+Q247</f>
        <v>117007.83199999999</v>
      </c>
      <c r="I247" s="6">
        <f t="shared" si="40"/>
        <v>34296.046999999999</v>
      </c>
      <c r="J247" s="6">
        <f t="shared" si="40"/>
        <v>34296.046999999999</v>
      </c>
      <c r="K247" s="6">
        <f t="shared" ref="K247:S247" si="43">SUM(K248:K252)</f>
        <v>0</v>
      </c>
      <c r="L247" s="6">
        <f t="shared" si="43"/>
        <v>0</v>
      </c>
      <c r="M247" s="6">
        <f t="shared" si="43"/>
        <v>0</v>
      </c>
      <c r="N247" s="6">
        <f>SUM(N248:N253)</f>
        <v>117007.83199999999</v>
      </c>
      <c r="O247" s="6">
        <f t="shared" ref="O247:P247" si="44">SUM(O248:O253)</f>
        <v>34296.046999999999</v>
      </c>
      <c r="P247" s="6">
        <f t="shared" si="44"/>
        <v>34296.046999999999</v>
      </c>
      <c r="Q247" s="6">
        <f t="shared" si="43"/>
        <v>0</v>
      </c>
      <c r="R247" s="6">
        <f t="shared" si="43"/>
        <v>0</v>
      </c>
      <c r="S247" s="6">
        <f t="shared" si="43"/>
        <v>0</v>
      </c>
      <c r="T247" s="54" t="s">
        <v>54</v>
      </c>
      <c r="U247" s="54" t="s">
        <v>54</v>
      </c>
      <c r="V247" s="65">
        <v>42927</v>
      </c>
      <c r="W247" s="54" t="s">
        <v>166</v>
      </c>
      <c r="X247" s="73">
        <v>65225.784</v>
      </c>
      <c r="Y247" s="54" t="s">
        <v>167</v>
      </c>
      <c r="Z247" s="85">
        <v>43768</v>
      </c>
      <c r="AA247" s="51" t="s">
        <v>483</v>
      </c>
    </row>
    <row r="248" spans="1:27" s="17" customFormat="1" x14ac:dyDescent="0.25">
      <c r="A248" s="55"/>
      <c r="B248" s="55"/>
      <c r="C248" s="55"/>
      <c r="D248" s="55"/>
      <c r="E248" s="55"/>
      <c r="F248" s="55"/>
      <c r="G248" s="14">
        <v>2014</v>
      </c>
      <c r="H248" s="6">
        <f t="shared" si="40"/>
        <v>1089.181</v>
      </c>
      <c r="I248" s="6">
        <f t="shared" si="40"/>
        <v>1089.181</v>
      </c>
      <c r="J248" s="6">
        <f t="shared" si="40"/>
        <v>1089.181</v>
      </c>
      <c r="K248" s="6">
        <v>0</v>
      </c>
      <c r="L248" s="6">
        <v>0</v>
      </c>
      <c r="M248" s="6">
        <v>0</v>
      </c>
      <c r="N248" s="6">
        <v>1089.181</v>
      </c>
      <c r="O248" s="6">
        <v>1089.181</v>
      </c>
      <c r="P248" s="6">
        <v>1089.181</v>
      </c>
      <c r="Q248" s="6">
        <v>0</v>
      </c>
      <c r="R248" s="6">
        <v>0</v>
      </c>
      <c r="S248" s="6">
        <v>0</v>
      </c>
      <c r="T248" s="55"/>
      <c r="U248" s="55"/>
      <c r="V248" s="55"/>
      <c r="W248" s="55"/>
      <c r="X248" s="74"/>
      <c r="Y248" s="55"/>
      <c r="Z248" s="80"/>
      <c r="AA248" s="52"/>
    </row>
    <row r="249" spans="1:27" s="17" customFormat="1" x14ac:dyDescent="0.25">
      <c r="A249" s="55"/>
      <c r="B249" s="55"/>
      <c r="C249" s="55"/>
      <c r="D249" s="55"/>
      <c r="E249" s="55"/>
      <c r="F249" s="55"/>
      <c r="G249" s="14">
        <v>2015</v>
      </c>
      <c r="H249" s="6">
        <f t="shared" ref="H249:J264" si="45">K249+N249+Q249</f>
        <v>2439.087</v>
      </c>
      <c r="I249" s="6">
        <f t="shared" si="45"/>
        <v>2439.087</v>
      </c>
      <c r="J249" s="6">
        <f t="shared" si="45"/>
        <v>2439.087</v>
      </c>
      <c r="K249" s="6">
        <v>0</v>
      </c>
      <c r="L249" s="6">
        <v>0</v>
      </c>
      <c r="M249" s="6">
        <v>0</v>
      </c>
      <c r="N249" s="6">
        <v>2439.087</v>
      </c>
      <c r="O249" s="6">
        <v>2439.087</v>
      </c>
      <c r="P249" s="6">
        <v>2439.087</v>
      </c>
      <c r="Q249" s="6">
        <v>0</v>
      </c>
      <c r="R249" s="6">
        <v>0</v>
      </c>
      <c r="S249" s="6">
        <v>0</v>
      </c>
      <c r="T249" s="55"/>
      <c r="U249" s="55"/>
      <c r="V249" s="55"/>
      <c r="W249" s="55"/>
      <c r="X249" s="74"/>
      <c r="Y249" s="55"/>
      <c r="Z249" s="80"/>
      <c r="AA249" s="52"/>
    </row>
    <row r="250" spans="1:27" s="17" customFormat="1" x14ac:dyDescent="0.25">
      <c r="A250" s="55"/>
      <c r="B250" s="55"/>
      <c r="C250" s="55"/>
      <c r="D250" s="55"/>
      <c r="E250" s="55"/>
      <c r="F250" s="55"/>
      <c r="G250" s="14">
        <v>2016</v>
      </c>
      <c r="H250" s="6">
        <f t="shared" si="45"/>
        <v>60</v>
      </c>
      <c r="I250" s="6">
        <f t="shared" si="45"/>
        <v>60</v>
      </c>
      <c r="J250" s="6">
        <f t="shared" si="45"/>
        <v>60</v>
      </c>
      <c r="K250" s="6">
        <v>0</v>
      </c>
      <c r="L250" s="6">
        <v>0</v>
      </c>
      <c r="M250" s="6">
        <v>0</v>
      </c>
      <c r="N250" s="6">
        <v>60</v>
      </c>
      <c r="O250" s="6">
        <v>60</v>
      </c>
      <c r="P250" s="6">
        <v>60</v>
      </c>
      <c r="Q250" s="6">
        <v>0</v>
      </c>
      <c r="R250" s="6">
        <v>0</v>
      </c>
      <c r="S250" s="6">
        <v>0</v>
      </c>
      <c r="T250" s="55"/>
      <c r="U250" s="55"/>
      <c r="V250" s="55"/>
      <c r="W250" s="55"/>
      <c r="X250" s="74"/>
      <c r="Y250" s="55"/>
      <c r="Z250" s="80"/>
      <c r="AA250" s="52"/>
    </row>
    <row r="251" spans="1:27" s="17" customFormat="1" x14ac:dyDescent="0.25">
      <c r="A251" s="55"/>
      <c r="B251" s="55"/>
      <c r="C251" s="55"/>
      <c r="D251" s="55"/>
      <c r="E251" s="55"/>
      <c r="F251" s="55"/>
      <c r="G251" s="14">
        <v>2017</v>
      </c>
      <c r="H251" s="6">
        <f t="shared" si="45"/>
        <v>5106.482</v>
      </c>
      <c r="I251" s="6">
        <f t="shared" si="45"/>
        <v>5106.482</v>
      </c>
      <c r="J251" s="6">
        <f t="shared" si="45"/>
        <v>5106.482</v>
      </c>
      <c r="K251" s="6">
        <v>0</v>
      </c>
      <c r="L251" s="6">
        <v>0</v>
      </c>
      <c r="M251" s="6">
        <v>0</v>
      </c>
      <c r="N251" s="6">
        <v>5106.482</v>
      </c>
      <c r="O251" s="6">
        <v>5106.482</v>
      </c>
      <c r="P251" s="6">
        <v>5106.482</v>
      </c>
      <c r="Q251" s="6">
        <v>0</v>
      </c>
      <c r="R251" s="6">
        <v>0</v>
      </c>
      <c r="S251" s="6">
        <v>0</v>
      </c>
      <c r="T251" s="55"/>
      <c r="U251" s="55"/>
      <c r="V251" s="55"/>
      <c r="W251" s="55"/>
      <c r="X251" s="74"/>
      <c r="Y251" s="55"/>
      <c r="Z251" s="80"/>
      <c r="AA251" s="52"/>
    </row>
    <row r="252" spans="1:27" s="17" customFormat="1" x14ac:dyDescent="0.25">
      <c r="A252" s="55"/>
      <c r="B252" s="55"/>
      <c r="C252" s="55"/>
      <c r="D252" s="55"/>
      <c r="E252" s="55"/>
      <c r="F252" s="55"/>
      <c r="G252" s="14">
        <v>2018</v>
      </c>
      <c r="H252" s="6">
        <f t="shared" si="45"/>
        <v>62744.252999999997</v>
      </c>
      <c r="I252" s="6">
        <f t="shared" si="45"/>
        <v>17900.348000000002</v>
      </c>
      <c r="J252" s="6">
        <f t="shared" si="45"/>
        <v>17900.348000000002</v>
      </c>
      <c r="K252" s="6">
        <v>0</v>
      </c>
      <c r="L252" s="6">
        <v>0</v>
      </c>
      <c r="M252" s="6">
        <v>0</v>
      </c>
      <c r="N252" s="6">
        <v>62744.252999999997</v>
      </c>
      <c r="O252" s="36">
        <v>17900.348000000002</v>
      </c>
      <c r="P252" s="36">
        <v>17900.348000000002</v>
      </c>
      <c r="Q252" s="6">
        <v>0</v>
      </c>
      <c r="R252" s="6">
        <v>0</v>
      </c>
      <c r="S252" s="6">
        <v>0</v>
      </c>
      <c r="T252" s="55"/>
      <c r="U252" s="55"/>
      <c r="V252" s="55"/>
      <c r="W252" s="55"/>
      <c r="X252" s="74"/>
      <c r="Y252" s="55"/>
      <c r="Z252" s="80"/>
      <c r="AA252" s="52"/>
    </row>
    <row r="253" spans="1:27" s="17" customFormat="1" ht="15" customHeight="1" x14ac:dyDescent="0.25">
      <c r="A253" s="56"/>
      <c r="B253" s="44"/>
      <c r="C253" s="44"/>
      <c r="D253" s="44"/>
      <c r="E253" s="44"/>
      <c r="F253" s="44"/>
      <c r="G253" s="14">
        <v>2019</v>
      </c>
      <c r="H253" s="6">
        <f t="shared" si="45"/>
        <v>45568.828999999998</v>
      </c>
      <c r="I253" s="6">
        <f t="shared" si="45"/>
        <v>7700.9489999999996</v>
      </c>
      <c r="J253" s="6">
        <f t="shared" si="45"/>
        <v>7700.9489999999996</v>
      </c>
      <c r="K253" s="6">
        <v>0</v>
      </c>
      <c r="L253" s="6">
        <v>0</v>
      </c>
      <c r="M253" s="6">
        <v>0</v>
      </c>
      <c r="N253" s="6">
        <v>45568.828999999998</v>
      </c>
      <c r="O253" s="36">
        <v>7700.9489999999996</v>
      </c>
      <c r="P253" s="36">
        <v>7700.9489999999996</v>
      </c>
      <c r="Q253" s="6">
        <v>0</v>
      </c>
      <c r="R253" s="6">
        <v>0</v>
      </c>
      <c r="S253" s="6">
        <v>0</v>
      </c>
      <c r="T253" s="44"/>
      <c r="U253" s="44"/>
      <c r="V253" s="44"/>
      <c r="W253" s="44"/>
      <c r="X253" s="90"/>
      <c r="Y253" s="44"/>
      <c r="Z253" s="90"/>
      <c r="AA253" s="44"/>
    </row>
    <row r="254" spans="1:27" s="17" customFormat="1" ht="15" customHeight="1" x14ac:dyDescent="0.25">
      <c r="A254" s="54">
        <v>52</v>
      </c>
      <c r="B254" s="54" t="s">
        <v>108</v>
      </c>
      <c r="C254" s="54" t="s">
        <v>178</v>
      </c>
      <c r="D254" s="54" t="s">
        <v>342</v>
      </c>
      <c r="E254" s="54" t="s">
        <v>189</v>
      </c>
      <c r="F254" s="54" t="s">
        <v>87</v>
      </c>
      <c r="G254" s="14" t="s">
        <v>93</v>
      </c>
      <c r="H254" s="6">
        <f t="shared" si="45"/>
        <v>54591.455999999998</v>
      </c>
      <c r="I254" s="6">
        <f t="shared" si="45"/>
        <v>53223.994999999995</v>
      </c>
      <c r="J254" s="6">
        <f t="shared" si="45"/>
        <v>53223.994999999995</v>
      </c>
      <c r="K254" s="6">
        <f t="shared" ref="K254:S254" si="46">SUM(K255:K259)</f>
        <v>0</v>
      </c>
      <c r="L254" s="6">
        <f t="shared" si="46"/>
        <v>0</v>
      </c>
      <c r="M254" s="6">
        <f t="shared" si="46"/>
        <v>0</v>
      </c>
      <c r="N254" s="6">
        <f t="shared" si="46"/>
        <v>54591.455999999998</v>
      </c>
      <c r="O254" s="6">
        <f t="shared" si="46"/>
        <v>53223.994999999995</v>
      </c>
      <c r="P254" s="6">
        <f t="shared" si="46"/>
        <v>53223.994999999995</v>
      </c>
      <c r="Q254" s="6">
        <f t="shared" si="46"/>
        <v>0</v>
      </c>
      <c r="R254" s="6">
        <f t="shared" si="46"/>
        <v>0</v>
      </c>
      <c r="S254" s="6">
        <f t="shared" si="46"/>
        <v>0</v>
      </c>
      <c r="T254" s="54" t="s">
        <v>54</v>
      </c>
      <c r="U254" s="54" t="s">
        <v>54</v>
      </c>
      <c r="V254" s="65">
        <v>42866</v>
      </c>
      <c r="W254" s="54" t="s">
        <v>168</v>
      </c>
      <c r="X254" s="73">
        <v>44974.796999999999</v>
      </c>
      <c r="Y254" s="54" t="s">
        <v>167</v>
      </c>
      <c r="Z254" s="100">
        <v>43281</v>
      </c>
      <c r="AA254" s="51" t="s">
        <v>190</v>
      </c>
    </row>
    <row r="255" spans="1:27" s="17" customFormat="1" x14ac:dyDescent="0.25">
      <c r="A255" s="55"/>
      <c r="B255" s="55"/>
      <c r="C255" s="55"/>
      <c r="D255" s="55"/>
      <c r="E255" s="55"/>
      <c r="F255" s="55"/>
      <c r="G255" s="14">
        <v>2014</v>
      </c>
      <c r="H255" s="6">
        <f t="shared" si="45"/>
        <v>802.50800000000004</v>
      </c>
      <c r="I255" s="6">
        <f t="shared" si="45"/>
        <v>802.50800000000004</v>
      </c>
      <c r="J255" s="6">
        <f t="shared" si="45"/>
        <v>802.50800000000004</v>
      </c>
      <c r="K255" s="6">
        <v>0</v>
      </c>
      <c r="L255" s="6">
        <v>0</v>
      </c>
      <c r="M255" s="6">
        <v>0</v>
      </c>
      <c r="N255" s="6">
        <v>802.50800000000004</v>
      </c>
      <c r="O255" s="6">
        <v>802.50800000000004</v>
      </c>
      <c r="P255" s="6">
        <v>802.50800000000004</v>
      </c>
      <c r="Q255" s="6">
        <v>0</v>
      </c>
      <c r="R255" s="6">
        <v>0</v>
      </c>
      <c r="S255" s="6">
        <v>0</v>
      </c>
      <c r="T255" s="55"/>
      <c r="U255" s="55"/>
      <c r="V255" s="55"/>
      <c r="W255" s="55"/>
      <c r="X255" s="74"/>
      <c r="Y255" s="55"/>
      <c r="Z255" s="101"/>
      <c r="AA255" s="52"/>
    </row>
    <row r="256" spans="1:27" s="17" customFormat="1" x14ac:dyDescent="0.25">
      <c r="A256" s="55"/>
      <c r="B256" s="55"/>
      <c r="C256" s="55"/>
      <c r="D256" s="55"/>
      <c r="E256" s="55"/>
      <c r="F256" s="55"/>
      <c r="G256" s="14">
        <v>2015</v>
      </c>
      <c r="H256" s="6">
        <f t="shared" si="45"/>
        <v>0</v>
      </c>
      <c r="I256" s="6">
        <f t="shared" si="45"/>
        <v>0</v>
      </c>
      <c r="J256" s="6">
        <f t="shared" si="45"/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55"/>
      <c r="U256" s="55"/>
      <c r="V256" s="55"/>
      <c r="W256" s="55"/>
      <c r="X256" s="74"/>
      <c r="Y256" s="55"/>
      <c r="Z256" s="101"/>
      <c r="AA256" s="52"/>
    </row>
    <row r="257" spans="1:27" s="17" customFormat="1" x14ac:dyDescent="0.25">
      <c r="A257" s="55"/>
      <c r="B257" s="55"/>
      <c r="C257" s="55"/>
      <c r="D257" s="55"/>
      <c r="E257" s="55"/>
      <c r="F257" s="55"/>
      <c r="G257" s="14">
        <v>2016</v>
      </c>
      <c r="H257" s="6">
        <f t="shared" si="45"/>
        <v>1946.491</v>
      </c>
      <c r="I257" s="6">
        <f t="shared" si="45"/>
        <v>1946.491</v>
      </c>
      <c r="J257" s="6">
        <f t="shared" si="45"/>
        <v>1946.491</v>
      </c>
      <c r="K257" s="6">
        <v>0</v>
      </c>
      <c r="L257" s="6">
        <v>0</v>
      </c>
      <c r="M257" s="6">
        <v>0</v>
      </c>
      <c r="N257" s="6">
        <v>1946.491</v>
      </c>
      <c r="O257" s="6">
        <v>1946.491</v>
      </c>
      <c r="P257" s="6">
        <v>1946.491</v>
      </c>
      <c r="Q257" s="6">
        <v>0</v>
      </c>
      <c r="R257" s="6">
        <v>0</v>
      </c>
      <c r="S257" s="6">
        <v>0</v>
      </c>
      <c r="T257" s="55"/>
      <c r="U257" s="55"/>
      <c r="V257" s="55"/>
      <c r="W257" s="55"/>
      <c r="X257" s="74"/>
      <c r="Y257" s="55"/>
      <c r="Z257" s="101"/>
      <c r="AA257" s="52"/>
    </row>
    <row r="258" spans="1:27" s="17" customFormat="1" x14ac:dyDescent="0.25">
      <c r="A258" s="55"/>
      <c r="B258" s="55"/>
      <c r="C258" s="55"/>
      <c r="D258" s="55"/>
      <c r="E258" s="55"/>
      <c r="F258" s="55"/>
      <c r="G258" s="14">
        <v>2017</v>
      </c>
      <c r="H258" s="6">
        <f t="shared" si="45"/>
        <v>20000</v>
      </c>
      <c r="I258" s="6">
        <f t="shared" si="45"/>
        <v>20000</v>
      </c>
      <c r="J258" s="6">
        <f t="shared" si="45"/>
        <v>20000</v>
      </c>
      <c r="K258" s="6">
        <v>0</v>
      </c>
      <c r="L258" s="6">
        <v>0</v>
      </c>
      <c r="M258" s="6">
        <v>0</v>
      </c>
      <c r="N258" s="6">
        <v>20000</v>
      </c>
      <c r="O258" s="6">
        <v>20000</v>
      </c>
      <c r="P258" s="6">
        <v>20000</v>
      </c>
      <c r="Q258" s="6">
        <v>0</v>
      </c>
      <c r="R258" s="6">
        <v>0</v>
      </c>
      <c r="S258" s="6">
        <v>0</v>
      </c>
      <c r="T258" s="55"/>
      <c r="U258" s="55"/>
      <c r="V258" s="55"/>
      <c r="W258" s="55"/>
      <c r="X258" s="74"/>
      <c r="Y258" s="55"/>
      <c r="Z258" s="101"/>
      <c r="AA258" s="52"/>
    </row>
    <row r="259" spans="1:27" s="17" customFormat="1" ht="15" customHeight="1" x14ac:dyDescent="0.25">
      <c r="A259" s="56"/>
      <c r="B259" s="56"/>
      <c r="C259" s="56"/>
      <c r="D259" s="56"/>
      <c r="E259" s="56"/>
      <c r="F259" s="56"/>
      <c r="G259" s="14">
        <v>2018</v>
      </c>
      <c r="H259" s="6">
        <f t="shared" si="45"/>
        <v>31842.456999999999</v>
      </c>
      <c r="I259" s="6">
        <f t="shared" si="45"/>
        <v>30474.995999999999</v>
      </c>
      <c r="J259" s="6">
        <f t="shared" si="45"/>
        <v>30474.995999999999</v>
      </c>
      <c r="K259" s="6">
        <v>0</v>
      </c>
      <c r="L259" s="6">
        <v>0</v>
      </c>
      <c r="M259" s="6">
        <v>0</v>
      </c>
      <c r="N259" s="7">
        <f>31842.457</f>
        <v>31842.456999999999</v>
      </c>
      <c r="O259" s="7">
        <v>30474.995999999999</v>
      </c>
      <c r="P259" s="7">
        <v>30474.995999999999</v>
      </c>
      <c r="Q259" s="6">
        <v>0</v>
      </c>
      <c r="R259" s="6">
        <v>0</v>
      </c>
      <c r="S259" s="6">
        <v>0</v>
      </c>
      <c r="T259" s="56"/>
      <c r="U259" s="56"/>
      <c r="V259" s="56"/>
      <c r="W259" s="56"/>
      <c r="X259" s="75"/>
      <c r="Y259" s="56"/>
      <c r="Z259" s="102"/>
      <c r="AA259" s="53"/>
    </row>
    <row r="260" spans="1:27" s="17" customFormat="1" ht="15" customHeight="1" x14ac:dyDescent="0.25">
      <c r="A260" s="54">
        <v>53</v>
      </c>
      <c r="B260" s="57" t="s">
        <v>109</v>
      </c>
      <c r="C260" s="54" t="s">
        <v>178</v>
      </c>
      <c r="D260" s="57" t="s">
        <v>342</v>
      </c>
      <c r="E260" s="57" t="s">
        <v>110</v>
      </c>
      <c r="F260" s="54" t="s">
        <v>87</v>
      </c>
      <c r="G260" s="14" t="s">
        <v>93</v>
      </c>
      <c r="H260" s="6">
        <f t="shared" si="45"/>
        <v>64646.328999999998</v>
      </c>
      <c r="I260" s="6">
        <f t="shared" si="45"/>
        <v>62678.118000000002</v>
      </c>
      <c r="J260" s="6">
        <f t="shared" si="45"/>
        <v>62678.118000000002</v>
      </c>
      <c r="K260" s="6">
        <f t="shared" ref="K260:S260" si="47">SUM(K261:K265)</f>
        <v>0</v>
      </c>
      <c r="L260" s="6">
        <f t="shared" si="47"/>
        <v>0</v>
      </c>
      <c r="M260" s="6">
        <f t="shared" si="47"/>
        <v>0</v>
      </c>
      <c r="N260" s="6">
        <f t="shared" si="47"/>
        <v>64646.328999999998</v>
      </c>
      <c r="O260" s="6">
        <f t="shared" si="47"/>
        <v>62678.118000000002</v>
      </c>
      <c r="P260" s="6">
        <f t="shared" si="47"/>
        <v>62678.118000000002</v>
      </c>
      <c r="Q260" s="6">
        <f t="shared" si="47"/>
        <v>0</v>
      </c>
      <c r="R260" s="6">
        <f t="shared" si="47"/>
        <v>0</v>
      </c>
      <c r="S260" s="6">
        <f t="shared" si="47"/>
        <v>0</v>
      </c>
      <c r="T260" s="54" t="s">
        <v>54</v>
      </c>
      <c r="U260" s="54" t="s">
        <v>54</v>
      </c>
      <c r="V260" s="65">
        <v>42866</v>
      </c>
      <c r="W260" s="54" t="s">
        <v>168</v>
      </c>
      <c r="X260" s="73">
        <v>58332.982000000004</v>
      </c>
      <c r="Y260" s="54" t="s">
        <v>167</v>
      </c>
      <c r="Z260" s="100">
        <v>43281</v>
      </c>
      <c r="AA260" s="51" t="s">
        <v>191</v>
      </c>
    </row>
    <row r="261" spans="1:27" s="17" customFormat="1" x14ac:dyDescent="0.25">
      <c r="A261" s="55"/>
      <c r="B261" s="57"/>
      <c r="C261" s="55"/>
      <c r="D261" s="57"/>
      <c r="E261" s="57"/>
      <c r="F261" s="55"/>
      <c r="G261" s="14">
        <v>2014</v>
      </c>
      <c r="H261" s="6">
        <f t="shared" si="45"/>
        <v>804.53800000000001</v>
      </c>
      <c r="I261" s="6">
        <f t="shared" si="45"/>
        <v>804.53800000000001</v>
      </c>
      <c r="J261" s="6">
        <f t="shared" si="45"/>
        <v>804.53800000000001</v>
      </c>
      <c r="K261" s="6">
        <v>0</v>
      </c>
      <c r="L261" s="6">
        <v>0</v>
      </c>
      <c r="M261" s="6">
        <v>0</v>
      </c>
      <c r="N261" s="6">
        <v>804.53800000000001</v>
      </c>
      <c r="O261" s="6">
        <v>804.53800000000001</v>
      </c>
      <c r="P261" s="6">
        <v>804.53800000000001</v>
      </c>
      <c r="Q261" s="6">
        <v>0</v>
      </c>
      <c r="R261" s="6">
        <v>0</v>
      </c>
      <c r="S261" s="6">
        <v>0</v>
      </c>
      <c r="T261" s="55"/>
      <c r="U261" s="55"/>
      <c r="V261" s="55"/>
      <c r="W261" s="55"/>
      <c r="X261" s="74"/>
      <c r="Y261" s="55"/>
      <c r="Z261" s="101"/>
      <c r="AA261" s="52"/>
    </row>
    <row r="262" spans="1:27" s="17" customFormat="1" x14ac:dyDescent="0.25">
      <c r="A262" s="55"/>
      <c r="B262" s="57"/>
      <c r="C262" s="55"/>
      <c r="D262" s="57"/>
      <c r="E262" s="57"/>
      <c r="F262" s="55"/>
      <c r="G262" s="14">
        <v>2015</v>
      </c>
      <c r="H262" s="6">
        <f t="shared" si="45"/>
        <v>111.569</v>
      </c>
      <c r="I262" s="6">
        <f t="shared" si="45"/>
        <v>111.569</v>
      </c>
      <c r="J262" s="6">
        <f t="shared" si="45"/>
        <v>111.569</v>
      </c>
      <c r="K262" s="6">
        <v>0</v>
      </c>
      <c r="L262" s="6">
        <v>0</v>
      </c>
      <c r="M262" s="6">
        <v>0</v>
      </c>
      <c r="N262" s="6">
        <v>111.569</v>
      </c>
      <c r="O262" s="6">
        <v>111.569</v>
      </c>
      <c r="P262" s="6">
        <v>111.569</v>
      </c>
      <c r="Q262" s="6">
        <v>0</v>
      </c>
      <c r="R262" s="6">
        <v>0</v>
      </c>
      <c r="S262" s="6">
        <v>0</v>
      </c>
      <c r="T262" s="55"/>
      <c r="U262" s="55"/>
      <c r="V262" s="55"/>
      <c r="W262" s="55"/>
      <c r="X262" s="74"/>
      <c r="Y262" s="55"/>
      <c r="Z262" s="101"/>
      <c r="AA262" s="52"/>
    </row>
    <row r="263" spans="1:27" s="17" customFormat="1" x14ac:dyDescent="0.25">
      <c r="A263" s="55"/>
      <c r="B263" s="57"/>
      <c r="C263" s="55"/>
      <c r="D263" s="57"/>
      <c r="E263" s="57"/>
      <c r="F263" s="55"/>
      <c r="G263" s="14">
        <v>2016</v>
      </c>
      <c r="H263" s="6">
        <f t="shared" si="45"/>
        <v>1866.893</v>
      </c>
      <c r="I263" s="6">
        <f t="shared" si="45"/>
        <v>1866.893</v>
      </c>
      <c r="J263" s="6">
        <f t="shared" si="45"/>
        <v>1866.893</v>
      </c>
      <c r="K263" s="6">
        <v>0</v>
      </c>
      <c r="L263" s="6">
        <v>0</v>
      </c>
      <c r="M263" s="6">
        <v>0</v>
      </c>
      <c r="N263" s="6">
        <v>1866.893</v>
      </c>
      <c r="O263" s="6">
        <v>1866.893</v>
      </c>
      <c r="P263" s="6">
        <v>1866.893</v>
      </c>
      <c r="Q263" s="6">
        <v>0</v>
      </c>
      <c r="R263" s="6">
        <v>0</v>
      </c>
      <c r="S263" s="6">
        <v>0</v>
      </c>
      <c r="T263" s="55"/>
      <c r="U263" s="55"/>
      <c r="V263" s="55"/>
      <c r="W263" s="55"/>
      <c r="X263" s="74"/>
      <c r="Y263" s="55"/>
      <c r="Z263" s="101"/>
      <c r="AA263" s="52"/>
    </row>
    <row r="264" spans="1:27" s="17" customFormat="1" x14ac:dyDescent="0.25">
      <c r="A264" s="55"/>
      <c r="B264" s="57"/>
      <c r="C264" s="55"/>
      <c r="D264" s="57"/>
      <c r="E264" s="57"/>
      <c r="F264" s="55"/>
      <c r="G264" s="14">
        <v>2017</v>
      </c>
      <c r="H264" s="6">
        <f t="shared" si="45"/>
        <v>30000</v>
      </c>
      <c r="I264" s="6">
        <f t="shared" si="45"/>
        <v>30000</v>
      </c>
      <c r="J264" s="6">
        <f t="shared" si="45"/>
        <v>30000</v>
      </c>
      <c r="K264" s="6">
        <v>0</v>
      </c>
      <c r="L264" s="6">
        <v>0</v>
      </c>
      <c r="M264" s="6">
        <v>0</v>
      </c>
      <c r="N264" s="6">
        <v>30000</v>
      </c>
      <c r="O264" s="6">
        <v>30000</v>
      </c>
      <c r="P264" s="6">
        <v>30000</v>
      </c>
      <c r="Q264" s="6">
        <v>0</v>
      </c>
      <c r="R264" s="6">
        <v>0</v>
      </c>
      <c r="S264" s="6">
        <v>0</v>
      </c>
      <c r="T264" s="55"/>
      <c r="U264" s="55"/>
      <c r="V264" s="55"/>
      <c r="W264" s="55"/>
      <c r="X264" s="74"/>
      <c r="Y264" s="55"/>
      <c r="Z264" s="101"/>
      <c r="AA264" s="52"/>
    </row>
    <row r="265" spans="1:27" s="17" customFormat="1" ht="24" customHeight="1" x14ac:dyDescent="0.25">
      <c r="A265" s="56"/>
      <c r="B265" s="57"/>
      <c r="C265" s="56"/>
      <c r="D265" s="57"/>
      <c r="E265" s="57"/>
      <c r="F265" s="56"/>
      <c r="G265" s="14">
        <v>2018</v>
      </c>
      <c r="H265" s="6">
        <f t="shared" ref="H265:J278" si="48">K265+N265+Q265</f>
        <v>31863.329000000002</v>
      </c>
      <c r="I265" s="6">
        <f t="shared" si="48"/>
        <v>29895.117999999999</v>
      </c>
      <c r="J265" s="6">
        <f t="shared" si="48"/>
        <v>29895.117999999999</v>
      </c>
      <c r="K265" s="6">
        <v>0</v>
      </c>
      <c r="L265" s="6">
        <v>0</v>
      </c>
      <c r="M265" s="6">
        <v>0</v>
      </c>
      <c r="N265" s="6">
        <v>31863.329000000002</v>
      </c>
      <c r="O265" s="36">
        <v>29895.117999999999</v>
      </c>
      <c r="P265" s="36">
        <v>29895.117999999999</v>
      </c>
      <c r="Q265" s="6">
        <v>0</v>
      </c>
      <c r="R265" s="6">
        <v>0</v>
      </c>
      <c r="S265" s="6">
        <v>0</v>
      </c>
      <c r="T265" s="56"/>
      <c r="U265" s="56"/>
      <c r="V265" s="56"/>
      <c r="W265" s="56"/>
      <c r="X265" s="75"/>
      <c r="Y265" s="56"/>
      <c r="Z265" s="102"/>
      <c r="AA265" s="53"/>
    </row>
    <row r="266" spans="1:27" s="17" customFormat="1" ht="14.25" customHeight="1" x14ac:dyDescent="0.25">
      <c r="A266" s="54">
        <v>54</v>
      </c>
      <c r="B266" s="54" t="s">
        <v>127</v>
      </c>
      <c r="C266" s="54" t="s">
        <v>178</v>
      </c>
      <c r="D266" s="54" t="s">
        <v>342</v>
      </c>
      <c r="E266" s="54" t="s">
        <v>112</v>
      </c>
      <c r="F266" s="54" t="s">
        <v>87</v>
      </c>
      <c r="G266" s="14" t="s">
        <v>111</v>
      </c>
      <c r="H266" s="6">
        <f t="shared" si="48"/>
        <v>3187</v>
      </c>
      <c r="I266" s="6">
        <f t="shared" si="48"/>
        <v>3187</v>
      </c>
      <c r="J266" s="6">
        <f t="shared" si="48"/>
        <v>3187</v>
      </c>
      <c r="K266" s="6">
        <f>SUM(K267:K273)</f>
        <v>0</v>
      </c>
      <c r="L266" s="6">
        <f t="shared" ref="L266:S266" si="49">SUM(L267:L273)</f>
        <v>0</v>
      </c>
      <c r="M266" s="6">
        <f t="shared" si="49"/>
        <v>0</v>
      </c>
      <c r="N266" s="6">
        <f t="shared" si="49"/>
        <v>3187</v>
      </c>
      <c r="O266" s="6">
        <f t="shared" si="49"/>
        <v>3187</v>
      </c>
      <c r="P266" s="6">
        <f t="shared" si="49"/>
        <v>3187</v>
      </c>
      <c r="Q266" s="6">
        <f t="shared" si="49"/>
        <v>0</v>
      </c>
      <c r="R266" s="6">
        <f t="shared" si="49"/>
        <v>0</v>
      </c>
      <c r="S266" s="6">
        <f t="shared" si="49"/>
        <v>0</v>
      </c>
      <c r="T266" s="54" t="s">
        <v>54</v>
      </c>
      <c r="U266" s="54" t="s">
        <v>54</v>
      </c>
      <c r="V266" s="54" t="s">
        <v>54</v>
      </c>
      <c r="W266" s="79" t="s">
        <v>54</v>
      </c>
      <c r="X266" s="73" t="s">
        <v>54</v>
      </c>
      <c r="Y266" s="79" t="s">
        <v>54</v>
      </c>
      <c r="Z266" s="79" t="s">
        <v>54</v>
      </c>
      <c r="AA266" s="51" t="s">
        <v>192</v>
      </c>
    </row>
    <row r="267" spans="1:27" s="17" customFormat="1" ht="15.75" customHeight="1" x14ac:dyDescent="0.25">
      <c r="A267" s="55"/>
      <c r="B267" s="55"/>
      <c r="C267" s="55"/>
      <c r="D267" s="55"/>
      <c r="E267" s="55"/>
      <c r="F267" s="55"/>
      <c r="G267" s="14">
        <v>2014</v>
      </c>
      <c r="H267" s="6">
        <f t="shared" si="48"/>
        <v>855.11500000000001</v>
      </c>
      <c r="I267" s="6">
        <f t="shared" si="48"/>
        <v>855.11500000000001</v>
      </c>
      <c r="J267" s="6">
        <f t="shared" si="48"/>
        <v>855.11500000000001</v>
      </c>
      <c r="K267" s="6">
        <v>0</v>
      </c>
      <c r="L267" s="6">
        <v>0</v>
      </c>
      <c r="M267" s="6">
        <v>0</v>
      </c>
      <c r="N267" s="6">
        <v>855.11500000000001</v>
      </c>
      <c r="O267" s="6">
        <v>855.11500000000001</v>
      </c>
      <c r="P267" s="6">
        <v>855.11500000000001</v>
      </c>
      <c r="Q267" s="6">
        <v>0</v>
      </c>
      <c r="R267" s="6">
        <v>0</v>
      </c>
      <c r="S267" s="6">
        <v>0</v>
      </c>
      <c r="T267" s="55"/>
      <c r="U267" s="55"/>
      <c r="V267" s="55"/>
      <c r="W267" s="80"/>
      <c r="X267" s="74"/>
      <c r="Y267" s="80"/>
      <c r="Z267" s="80"/>
      <c r="AA267" s="52"/>
    </row>
    <row r="268" spans="1:27" s="17" customFormat="1" ht="15.75" customHeight="1" x14ac:dyDescent="0.25">
      <c r="A268" s="55"/>
      <c r="B268" s="55"/>
      <c r="C268" s="55"/>
      <c r="D268" s="55"/>
      <c r="E268" s="55"/>
      <c r="F268" s="55"/>
      <c r="G268" s="14">
        <v>2015</v>
      </c>
      <c r="H268" s="6">
        <f t="shared" si="48"/>
        <v>130.98400000000001</v>
      </c>
      <c r="I268" s="6">
        <f t="shared" si="48"/>
        <v>130.98400000000001</v>
      </c>
      <c r="J268" s="6">
        <f t="shared" si="48"/>
        <v>130.98400000000001</v>
      </c>
      <c r="K268" s="6">
        <v>0</v>
      </c>
      <c r="L268" s="6">
        <v>0</v>
      </c>
      <c r="M268" s="6">
        <v>0</v>
      </c>
      <c r="N268" s="6">
        <v>130.98400000000001</v>
      </c>
      <c r="O268" s="6">
        <v>130.98400000000001</v>
      </c>
      <c r="P268" s="6">
        <v>130.98400000000001</v>
      </c>
      <c r="Q268" s="6">
        <v>0</v>
      </c>
      <c r="R268" s="6">
        <v>0</v>
      </c>
      <c r="S268" s="6">
        <v>0</v>
      </c>
      <c r="T268" s="55"/>
      <c r="U268" s="55"/>
      <c r="V268" s="55"/>
      <c r="W268" s="80"/>
      <c r="X268" s="74"/>
      <c r="Y268" s="80"/>
      <c r="Z268" s="80"/>
      <c r="AA268" s="52"/>
    </row>
    <row r="269" spans="1:27" s="17" customFormat="1" ht="17.25" customHeight="1" x14ac:dyDescent="0.25">
      <c r="A269" s="55"/>
      <c r="B269" s="55"/>
      <c r="C269" s="55"/>
      <c r="D269" s="55"/>
      <c r="E269" s="55"/>
      <c r="F269" s="55"/>
      <c r="G269" s="14">
        <v>2016</v>
      </c>
      <c r="H269" s="6">
        <f t="shared" si="48"/>
        <v>2200.9009999999998</v>
      </c>
      <c r="I269" s="6">
        <f t="shared" si="48"/>
        <v>2200.9009999999998</v>
      </c>
      <c r="J269" s="6">
        <f t="shared" si="48"/>
        <v>2200.9009999999998</v>
      </c>
      <c r="K269" s="6">
        <v>0</v>
      </c>
      <c r="L269" s="6">
        <v>0</v>
      </c>
      <c r="M269" s="6">
        <v>0</v>
      </c>
      <c r="N269" s="6">
        <v>2200.9009999999998</v>
      </c>
      <c r="O269" s="6">
        <v>2200.9009999999998</v>
      </c>
      <c r="P269" s="6">
        <v>2200.9009999999998</v>
      </c>
      <c r="Q269" s="6">
        <v>0</v>
      </c>
      <c r="R269" s="6">
        <v>0</v>
      </c>
      <c r="S269" s="6">
        <v>0</v>
      </c>
      <c r="T269" s="55"/>
      <c r="U269" s="55"/>
      <c r="V269" s="55"/>
      <c r="W269" s="80"/>
      <c r="X269" s="74"/>
      <c r="Y269" s="80"/>
      <c r="Z269" s="80"/>
      <c r="AA269" s="52"/>
    </row>
    <row r="270" spans="1:27" s="17" customFormat="1" ht="16.5" customHeight="1" x14ac:dyDescent="0.25">
      <c r="A270" s="55"/>
      <c r="B270" s="55"/>
      <c r="C270" s="55"/>
      <c r="D270" s="55"/>
      <c r="E270" s="55"/>
      <c r="F270" s="55"/>
      <c r="G270" s="14">
        <v>2017</v>
      </c>
      <c r="H270" s="6">
        <f t="shared" si="48"/>
        <v>0</v>
      </c>
      <c r="I270" s="6">
        <f t="shared" si="48"/>
        <v>0</v>
      </c>
      <c r="J270" s="6">
        <f t="shared" si="48"/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55"/>
      <c r="U270" s="55"/>
      <c r="V270" s="55"/>
      <c r="W270" s="80"/>
      <c r="X270" s="74"/>
      <c r="Y270" s="80"/>
      <c r="Z270" s="80"/>
      <c r="AA270" s="52"/>
    </row>
    <row r="271" spans="1:27" s="17" customFormat="1" ht="15.75" customHeight="1" x14ac:dyDescent="0.25">
      <c r="A271" s="55"/>
      <c r="B271" s="55"/>
      <c r="C271" s="55"/>
      <c r="D271" s="55"/>
      <c r="E271" s="55"/>
      <c r="F271" s="55"/>
      <c r="G271" s="14">
        <v>2018</v>
      </c>
      <c r="H271" s="6">
        <f t="shared" si="48"/>
        <v>0</v>
      </c>
      <c r="I271" s="6">
        <f t="shared" si="48"/>
        <v>0</v>
      </c>
      <c r="J271" s="6">
        <f t="shared" si="48"/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5"/>
      <c r="U271" s="55"/>
      <c r="V271" s="55"/>
      <c r="W271" s="80"/>
      <c r="X271" s="74"/>
      <c r="Y271" s="80"/>
      <c r="Z271" s="80"/>
      <c r="AA271" s="52"/>
    </row>
    <row r="272" spans="1:27" s="17" customFormat="1" ht="17.25" customHeight="1" x14ac:dyDescent="0.25">
      <c r="A272" s="55"/>
      <c r="B272" s="55"/>
      <c r="C272" s="55"/>
      <c r="D272" s="55"/>
      <c r="E272" s="55"/>
      <c r="F272" s="55"/>
      <c r="G272" s="14">
        <v>2019</v>
      </c>
      <c r="H272" s="6">
        <f t="shared" si="48"/>
        <v>0</v>
      </c>
      <c r="I272" s="6">
        <f t="shared" si="48"/>
        <v>0</v>
      </c>
      <c r="J272" s="6">
        <f t="shared" si="48"/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5"/>
      <c r="U272" s="55"/>
      <c r="V272" s="55"/>
      <c r="W272" s="80"/>
      <c r="X272" s="74"/>
      <c r="Y272" s="80"/>
      <c r="Z272" s="80"/>
      <c r="AA272" s="52"/>
    </row>
    <row r="273" spans="1:27" s="17" customFormat="1" ht="24" customHeight="1" x14ac:dyDescent="0.25">
      <c r="A273" s="56"/>
      <c r="B273" s="56"/>
      <c r="C273" s="56"/>
      <c r="D273" s="56"/>
      <c r="E273" s="56"/>
      <c r="F273" s="56"/>
      <c r="G273" s="14">
        <v>2020</v>
      </c>
      <c r="H273" s="6">
        <f t="shared" si="48"/>
        <v>0</v>
      </c>
      <c r="I273" s="6">
        <f t="shared" si="48"/>
        <v>0</v>
      </c>
      <c r="J273" s="6">
        <f t="shared" si="48"/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6"/>
      <c r="U273" s="56"/>
      <c r="V273" s="56"/>
      <c r="W273" s="81"/>
      <c r="X273" s="75"/>
      <c r="Y273" s="81"/>
      <c r="Z273" s="81"/>
      <c r="AA273" s="53"/>
    </row>
    <row r="274" spans="1:27" s="17" customFormat="1" ht="16.5" customHeight="1" x14ac:dyDescent="0.25">
      <c r="A274" s="54">
        <v>55</v>
      </c>
      <c r="B274" s="54" t="s">
        <v>128</v>
      </c>
      <c r="C274" s="54" t="s">
        <v>178</v>
      </c>
      <c r="D274" s="54" t="s">
        <v>342</v>
      </c>
      <c r="E274" s="54" t="s">
        <v>113</v>
      </c>
      <c r="F274" s="54" t="s">
        <v>87</v>
      </c>
      <c r="G274" s="14" t="s">
        <v>94</v>
      </c>
      <c r="H274" s="6">
        <f t="shared" si="48"/>
        <v>4349.0079999999998</v>
      </c>
      <c r="I274" s="6">
        <f t="shared" si="48"/>
        <v>1465.4640000000002</v>
      </c>
      <c r="J274" s="6">
        <f t="shared" si="48"/>
        <v>1465.4640000000002</v>
      </c>
      <c r="K274" s="6">
        <f>SUM(K275:K278)</f>
        <v>0</v>
      </c>
      <c r="L274" s="6">
        <f t="shared" ref="L274:S274" si="50">SUM(L275:L278)</f>
        <v>0</v>
      </c>
      <c r="M274" s="6">
        <f t="shared" si="50"/>
        <v>0</v>
      </c>
      <c r="N274" s="6">
        <f t="shared" si="50"/>
        <v>4349.0079999999998</v>
      </c>
      <c r="O274" s="6">
        <f t="shared" si="50"/>
        <v>1465.4640000000002</v>
      </c>
      <c r="P274" s="6">
        <f t="shared" si="50"/>
        <v>1465.4640000000002</v>
      </c>
      <c r="Q274" s="6">
        <f t="shared" si="50"/>
        <v>0</v>
      </c>
      <c r="R274" s="6">
        <f t="shared" si="50"/>
        <v>0</v>
      </c>
      <c r="S274" s="6">
        <f t="shared" si="50"/>
        <v>0</v>
      </c>
      <c r="T274" s="54" t="s">
        <v>54</v>
      </c>
      <c r="U274" s="54" t="s">
        <v>54</v>
      </c>
      <c r="V274" s="65">
        <v>42727</v>
      </c>
      <c r="W274" s="79" t="s">
        <v>171</v>
      </c>
      <c r="X274" s="73">
        <v>2700</v>
      </c>
      <c r="Y274" s="54" t="s">
        <v>158</v>
      </c>
      <c r="Z274" s="54" t="s">
        <v>163</v>
      </c>
      <c r="AA274" s="51" t="s">
        <v>193</v>
      </c>
    </row>
    <row r="275" spans="1:27" s="17" customFormat="1" ht="18" customHeight="1" x14ac:dyDescent="0.25">
      <c r="A275" s="55"/>
      <c r="B275" s="55"/>
      <c r="C275" s="55"/>
      <c r="D275" s="55"/>
      <c r="E275" s="55"/>
      <c r="F275" s="55"/>
      <c r="G275" s="14">
        <v>2016</v>
      </c>
      <c r="H275" s="6">
        <f t="shared" si="48"/>
        <v>100</v>
      </c>
      <c r="I275" s="6">
        <f t="shared" si="48"/>
        <v>100</v>
      </c>
      <c r="J275" s="6">
        <f t="shared" si="48"/>
        <v>100</v>
      </c>
      <c r="K275" s="6">
        <v>0</v>
      </c>
      <c r="L275" s="6">
        <v>0</v>
      </c>
      <c r="M275" s="6">
        <v>0</v>
      </c>
      <c r="N275" s="6">
        <v>100</v>
      </c>
      <c r="O275" s="6">
        <v>100</v>
      </c>
      <c r="P275" s="6">
        <v>100</v>
      </c>
      <c r="Q275" s="6">
        <v>0</v>
      </c>
      <c r="R275" s="6">
        <v>0</v>
      </c>
      <c r="S275" s="6">
        <v>0</v>
      </c>
      <c r="T275" s="55"/>
      <c r="U275" s="55"/>
      <c r="V275" s="55"/>
      <c r="W275" s="80"/>
      <c r="X275" s="74"/>
      <c r="Y275" s="55"/>
      <c r="Z275" s="55"/>
      <c r="AA275" s="52"/>
    </row>
    <row r="276" spans="1:27" s="17" customFormat="1" ht="17.25" customHeight="1" x14ac:dyDescent="0.25">
      <c r="A276" s="55"/>
      <c r="B276" s="55"/>
      <c r="C276" s="55"/>
      <c r="D276" s="55"/>
      <c r="E276" s="55"/>
      <c r="F276" s="55"/>
      <c r="G276" s="14">
        <v>2017</v>
      </c>
      <c r="H276" s="6">
        <f t="shared" si="48"/>
        <v>1258.2280000000001</v>
      </c>
      <c r="I276" s="6">
        <f t="shared" si="48"/>
        <v>1258.2280000000001</v>
      </c>
      <c r="J276" s="6">
        <f t="shared" si="48"/>
        <v>1258.2280000000001</v>
      </c>
      <c r="K276" s="6">
        <v>0</v>
      </c>
      <c r="L276" s="6">
        <v>0</v>
      </c>
      <c r="M276" s="6">
        <v>0</v>
      </c>
      <c r="N276" s="6">
        <v>1258.2280000000001</v>
      </c>
      <c r="O276" s="6">
        <v>1258.2280000000001</v>
      </c>
      <c r="P276" s="6">
        <v>1258.2280000000001</v>
      </c>
      <c r="Q276" s="6">
        <v>0</v>
      </c>
      <c r="R276" s="6">
        <v>0</v>
      </c>
      <c r="S276" s="6">
        <v>0</v>
      </c>
      <c r="T276" s="55"/>
      <c r="U276" s="55"/>
      <c r="V276" s="55"/>
      <c r="W276" s="80"/>
      <c r="X276" s="74"/>
      <c r="Y276" s="55"/>
      <c r="Z276" s="55"/>
      <c r="AA276" s="52"/>
    </row>
    <row r="277" spans="1:27" s="17" customFormat="1" ht="16.5" customHeight="1" x14ac:dyDescent="0.25">
      <c r="A277" s="55"/>
      <c r="B277" s="55"/>
      <c r="C277" s="55"/>
      <c r="D277" s="55"/>
      <c r="E277" s="55"/>
      <c r="F277" s="55"/>
      <c r="G277" s="14">
        <v>2018</v>
      </c>
      <c r="H277" s="6">
        <f t="shared" si="48"/>
        <v>1549.008</v>
      </c>
      <c r="I277" s="6">
        <f t="shared" si="48"/>
        <v>107.236</v>
      </c>
      <c r="J277" s="6">
        <f t="shared" si="48"/>
        <v>107.236</v>
      </c>
      <c r="K277" s="6">
        <v>0</v>
      </c>
      <c r="L277" s="6">
        <v>0</v>
      </c>
      <c r="M277" s="6">
        <v>0</v>
      </c>
      <c r="N277" s="6">
        <v>1549.008</v>
      </c>
      <c r="O277" s="6">
        <v>107.236</v>
      </c>
      <c r="P277" s="6">
        <v>107.236</v>
      </c>
      <c r="Q277" s="6">
        <v>0</v>
      </c>
      <c r="R277" s="6">
        <v>0</v>
      </c>
      <c r="S277" s="6">
        <v>0</v>
      </c>
      <c r="T277" s="55"/>
      <c r="U277" s="55"/>
      <c r="V277" s="55"/>
      <c r="W277" s="80"/>
      <c r="X277" s="74"/>
      <c r="Y277" s="55"/>
      <c r="Z277" s="55"/>
      <c r="AA277" s="52"/>
    </row>
    <row r="278" spans="1:27" s="17" customFormat="1" ht="19.5" customHeight="1" x14ac:dyDescent="0.25">
      <c r="A278" s="56"/>
      <c r="B278" s="56"/>
      <c r="C278" s="56"/>
      <c r="D278" s="56"/>
      <c r="E278" s="56"/>
      <c r="F278" s="56"/>
      <c r="G278" s="14">
        <v>2019</v>
      </c>
      <c r="H278" s="6">
        <f t="shared" si="48"/>
        <v>1441.7719999999999</v>
      </c>
      <c r="I278" s="6">
        <f t="shared" si="48"/>
        <v>0</v>
      </c>
      <c r="J278" s="6">
        <f t="shared" si="48"/>
        <v>0</v>
      </c>
      <c r="K278" s="6">
        <v>0</v>
      </c>
      <c r="L278" s="6">
        <v>0</v>
      </c>
      <c r="M278" s="6">
        <v>0</v>
      </c>
      <c r="N278" s="6">
        <v>1441.7719999999999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6"/>
      <c r="U278" s="56"/>
      <c r="V278" s="56"/>
      <c r="W278" s="81"/>
      <c r="X278" s="75"/>
      <c r="Y278" s="56"/>
      <c r="Z278" s="56"/>
      <c r="AA278" s="53"/>
    </row>
    <row r="279" spans="1:27" s="17" customFormat="1" ht="17.25" customHeight="1" x14ac:dyDescent="0.25">
      <c r="A279" s="54">
        <v>56</v>
      </c>
      <c r="B279" s="54" t="s">
        <v>129</v>
      </c>
      <c r="C279" s="54" t="s">
        <v>178</v>
      </c>
      <c r="D279" s="54" t="s">
        <v>342</v>
      </c>
      <c r="E279" s="54" t="s">
        <v>194</v>
      </c>
      <c r="F279" s="54" t="s">
        <v>84</v>
      </c>
      <c r="G279" s="14" t="s">
        <v>98</v>
      </c>
      <c r="H279" s="6">
        <f>K279+N279+Q279+H284</f>
        <v>68748.046000000002</v>
      </c>
      <c r="I279" s="6">
        <f>L279+O279+R279+I284</f>
        <v>68410.86</v>
      </c>
      <c r="J279" s="6">
        <f>M279+P279+S279+J284</f>
        <v>68410.86</v>
      </c>
      <c r="K279" s="6">
        <f>SUM(K280:K283)</f>
        <v>0</v>
      </c>
      <c r="L279" s="6">
        <f t="shared" ref="L279:S279" si="51">SUM(L280:L283)</f>
        <v>0</v>
      </c>
      <c r="M279" s="6">
        <f t="shared" si="51"/>
        <v>0</v>
      </c>
      <c r="N279" s="6">
        <f>SUM(N280:N284)</f>
        <v>68576.273000000001</v>
      </c>
      <c r="O279" s="6">
        <f>SUM(O280:O284)</f>
        <v>68239.087</v>
      </c>
      <c r="P279" s="6">
        <f>SUM(P280:P284)</f>
        <v>68239.087</v>
      </c>
      <c r="Q279" s="6">
        <f t="shared" si="51"/>
        <v>0</v>
      </c>
      <c r="R279" s="6">
        <f t="shared" si="51"/>
        <v>0</v>
      </c>
      <c r="S279" s="6">
        <f t="shared" si="51"/>
        <v>0</v>
      </c>
      <c r="T279" s="54" t="s">
        <v>54</v>
      </c>
      <c r="U279" s="54" t="s">
        <v>54</v>
      </c>
      <c r="V279" s="65">
        <v>43662</v>
      </c>
      <c r="W279" s="54" t="s">
        <v>195</v>
      </c>
      <c r="X279" s="73">
        <v>127360.673</v>
      </c>
      <c r="Y279" s="54" t="s">
        <v>152</v>
      </c>
      <c r="Z279" s="65">
        <v>44058</v>
      </c>
      <c r="AA279" s="51" t="s">
        <v>484</v>
      </c>
    </row>
    <row r="280" spans="1:27" s="17" customFormat="1" ht="18.75" customHeight="1" x14ac:dyDescent="0.25">
      <c r="A280" s="55"/>
      <c r="B280" s="55"/>
      <c r="C280" s="55"/>
      <c r="D280" s="55"/>
      <c r="E280" s="55"/>
      <c r="F280" s="55"/>
      <c r="G280" s="14">
        <v>2016</v>
      </c>
      <c r="H280" s="6">
        <f t="shared" ref="H280:J295" si="52">K280+N280+Q280</f>
        <v>100</v>
      </c>
      <c r="I280" s="6">
        <f t="shared" si="52"/>
        <v>100</v>
      </c>
      <c r="J280" s="6">
        <f t="shared" si="52"/>
        <v>100</v>
      </c>
      <c r="K280" s="6">
        <v>0</v>
      </c>
      <c r="L280" s="6">
        <v>0</v>
      </c>
      <c r="M280" s="6">
        <v>0</v>
      </c>
      <c r="N280" s="6">
        <v>100</v>
      </c>
      <c r="O280" s="6">
        <v>100</v>
      </c>
      <c r="P280" s="6">
        <v>100</v>
      </c>
      <c r="Q280" s="6">
        <v>0</v>
      </c>
      <c r="R280" s="6">
        <v>0</v>
      </c>
      <c r="S280" s="6">
        <v>0</v>
      </c>
      <c r="T280" s="55"/>
      <c r="U280" s="55"/>
      <c r="V280" s="71"/>
      <c r="W280" s="55"/>
      <c r="X280" s="74"/>
      <c r="Y280" s="55"/>
      <c r="Z280" s="71"/>
      <c r="AA280" s="52"/>
    </row>
    <row r="281" spans="1:27" s="17" customFormat="1" ht="17.25" customHeight="1" x14ac:dyDescent="0.25">
      <c r="A281" s="55"/>
      <c r="B281" s="55"/>
      <c r="C281" s="55"/>
      <c r="D281" s="55"/>
      <c r="E281" s="55"/>
      <c r="F281" s="55"/>
      <c r="G281" s="14">
        <v>2017</v>
      </c>
      <c r="H281" s="6">
        <f t="shared" si="52"/>
        <v>1594.204</v>
      </c>
      <c r="I281" s="6">
        <f t="shared" si="52"/>
        <v>1594.204</v>
      </c>
      <c r="J281" s="6">
        <f t="shared" si="52"/>
        <v>1594.204</v>
      </c>
      <c r="K281" s="6">
        <v>0</v>
      </c>
      <c r="L281" s="6">
        <v>0</v>
      </c>
      <c r="M281" s="6">
        <v>0</v>
      </c>
      <c r="N281" s="6">
        <v>1594.204</v>
      </c>
      <c r="O281" s="6">
        <v>1594.204</v>
      </c>
      <c r="P281" s="6">
        <v>1594.204</v>
      </c>
      <c r="Q281" s="6">
        <v>0</v>
      </c>
      <c r="R281" s="6">
        <v>0</v>
      </c>
      <c r="S281" s="6">
        <v>0</v>
      </c>
      <c r="T281" s="55"/>
      <c r="U281" s="55"/>
      <c r="V281" s="71"/>
      <c r="W281" s="55"/>
      <c r="X281" s="74"/>
      <c r="Y281" s="55"/>
      <c r="Z281" s="71"/>
      <c r="AA281" s="52"/>
    </row>
    <row r="282" spans="1:27" s="17" customFormat="1" ht="16.5" customHeight="1" x14ac:dyDescent="0.25">
      <c r="A282" s="55"/>
      <c r="B282" s="55"/>
      <c r="C282" s="55"/>
      <c r="D282" s="55"/>
      <c r="E282" s="55"/>
      <c r="F282" s="55"/>
      <c r="G282" s="14">
        <v>2018</v>
      </c>
      <c r="H282" s="6">
        <f t="shared" si="52"/>
        <v>1805.796</v>
      </c>
      <c r="I282" s="6">
        <f t="shared" si="52"/>
        <v>1805.796</v>
      </c>
      <c r="J282" s="6">
        <f t="shared" si="52"/>
        <v>1805.796</v>
      </c>
      <c r="K282" s="6">
        <v>0</v>
      </c>
      <c r="L282" s="6">
        <v>0</v>
      </c>
      <c r="M282" s="6">
        <v>0</v>
      </c>
      <c r="N282" s="6">
        <v>1805.796</v>
      </c>
      <c r="O282" s="6">
        <v>1805.796</v>
      </c>
      <c r="P282" s="6">
        <v>1805.796</v>
      </c>
      <c r="Q282" s="6">
        <v>0</v>
      </c>
      <c r="R282" s="6">
        <v>0</v>
      </c>
      <c r="S282" s="6">
        <v>0</v>
      </c>
      <c r="T282" s="55"/>
      <c r="U282" s="55"/>
      <c r="V282" s="71"/>
      <c r="W282" s="55"/>
      <c r="X282" s="74"/>
      <c r="Y282" s="55"/>
      <c r="Z282" s="71"/>
      <c r="AA282" s="52"/>
    </row>
    <row r="283" spans="1:27" s="17" customFormat="1" ht="28.5" customHeight="1" x14ac:dyDescent="0.25">
      <c r="A283" s="55"/>
      <c r="B283" s="55"/>
      <c r="C283" s="55"/>
      <c r="D283" s="55"/>
      <c r="E283" s="55"/>
      <c r="F283" s="55"/>
      <c r="G283" s="14">
        <v>2019</v>
      </c>
      <c r="H283" s="6">
        <f t="shared" si="52"/>
        <v>64904.5</v>
      </c>
      <c r="I283" s="6">
        <f t="shared" si="52"/>
        <v>64567.313999999998</v>
      </c>
      <c r="J283" s="6">
        <f t="shared" si="52"/>
        <v>64567.313999999998</v>
      </c>
      <c r="K283" s="6">
        <v>0</v>
      </c>
      <c r="L283" s="6">
        <v>0</v>
      </c>
      <c r="M283" s="6">
        <v>0</v>
      </c>
      <c r="N283" s="6">
        <v>64904.5</v>
      </c>
      <c r="O283" s="6">
        <v>64567.313999999998</v>
      </c>
      <c r="P283" s="6">
        <v>64567.313999999998</v>
      </c>
      <c r="Q283" s="6">
        <v>0</v>
      </c>
      <c r="R283" s="6">
        <v>0</v>
      </c>
      <c r="S283" s="6">
        <v>0</v>
      </c>
      <c r="T283" s="55"/>
      <c r="U283" s="55"/>
      <c r="V283" s="71"/>
      <c r="W283" s="55"/>
      <c r="X283" s="74"/>
      <c r="Y283" s="55"/>
      <c r="Z283" s="71"/>
      <c r="AA283" s="52"/>
    </row>
    <row r="284" spans="1:27" s="17" customFormat="1" ht="28.5" customHeight="1" x14ac:dyDescent="0.25">
      <c r="A284" s="56"/>
      <c r="B284" s="56"/>
      <c r="C284" s="56"/>
      <c r="D284" s="56"/>
      <c r="E284" s="56"/>
      <c r="F284" s="56"/>
      <c r="G284" s="14">
        <v>2020</v>
      </c>
      <c r="H284" s="6">
        <f t="shared" si="52"/>
        <v>171.773</v>
      </c>
      <c r="I284" s="6">
        <f t="shared" si="52"/>
        <v>171.773</v>
      </c>
      <c r="J284" s="6">
        <f t="shared" si="52"/>
        <v>171.773</v>
      </c>
      <c r="K284" s="6">
        <v>0</v>
      </c>
      <c r="L284" s="6">
        <v>0</v>
      </c>
      <c r="M284" s="6">
        <v>0</v>
      </c>
      <c r="N284" s="6">
        <v>171.773</v>
      </c>
      <c r="O284" s="6">
        <v>171.773</v>
      </c>
      <c r="P284" s="6">
        <v>171.773</v>
      </c>
      <c r="Q284" s="6">
        <v>0</v>
      </c>
      <c r="R284" s="6">
        <v>0</v>
      </c>
      <c r="S284" s="6">
        <v>0</v>
      </c>
      <c r="T284" s="56"/>
      <c r="U284" s="56"/>
      <c r="V284" s="72"/>
      <c r="W284" s="56"/>
      <c r="X284" s="75"/>
      <c r="Y284" s="56"/>
      <c r="Z284" s="72"/>
      <c r="AA284" s="53"/>
    </row>
    <row r="285" spans="1:27" s="17" customFormat="1" ht="18" customHeight="1" x14ac:dyDescent="0.25">
      <c r="A285" s="54">
        <v>57</v>
      </c>
      <c r="B285" s="54" t="s">
        <v>130</v>
      </c>
      <c r="C285" s="54" t="s">
        <v>178</v>
      </c>
      <c r="D285" s="54" t="s">
        <v>342</v>
      </c>
      <c r="E285" s="54" t="s">
        <v>114</v>
      </c>
      <c r="F285" s="54" t="s">
        <v>85</v>
      </c>
      <c r="G285" s="14" t="s">
        <v>196</v>
      </c>
      <c r="H285" s="6">
        <f t="shared" si="52"/>
        <v>49562.275999999998</v>
      </c>
      <c r="I285" s="6">
        <f t="shared" si="52"/>
        <v>1204.2079999999999</v>
      </c>
      <c r="J285" s="6">
        <f t="shared" si="52"/>
        <v>1204.2079999999999</v>
      </c>
      <c r="K285" s="6">
        <f>SUM(K286:K289)</f>
        <v>0</v>
      </c>
      <c r="L285" s="6">
        <f t="shared" ref="L285:M285" si="53">SUM(L286:L289)</f>
        <v>0</v>
      </c>
      <c r="M285" s="6">
        <f t="shared" si="53"/>
        <v>0</v>
      </c>
      <c r="N285" s="6">
        <f>SUM(N286:N291)</f>
        <v>49562.275999999998</v>
      </c>
      <c r="O285" s="6">
        <f t="shared" ref="O285:P285" si="54">SUM(O286:O291)</f>
        <v>1204.2079999999999</v>
      </c>
      <c r="P285" s="6">
        <f t="shared" si="54"/>
        <v>1204.2079999999999</v>
      </c>
      <c r="Q285" s="6">
        <f>SUM(Q286:Q289)</f>
        <v>0</v>
      </c>
      <c r="R285" s="6">
        <f t="shared" ref="R285:S285" si="55">SUM(R286:R289)</f>
        <v>0</v>
      </c>
      <c r="S285" s="6">
        <f t="shared" si="55"/>
        <v>0</v>
      </c>
      <c r="T285" s="54" t="s">
        <v>54</v>
      </c>
      <c r="U285" s="54" t="s">
        <v>54</v>
      </c>
      <c r="V285" s="65">
        <v>42723</v>
      </c>
      <c r="W285" s="79" t="s">
        <v>172</v>
      </c>
      <c r="X285" s="73">
        <v>2220</v>
      </c>
      <c r="Y285" s="54" t="s">
        <v>158</v>
      </c>
      <c r="Z285" s="54" t="s">
        <v>163</v>
      </c>
      <c r="AA285" s="51" t="s">
        <v>485</v>
      </c>
    </row>
    <row r="286" spans="1:27" s="17" customFormat="1" ht="17.25" customHeight="1" x14ac:dyDescent="0.25">
      <c r="A286" s="55"/>
      <c r="B286" s="55"/>
      <c r="C286" s="55"/>
      <c r="D286" s="55"/>
      <c r="E286" s="55"/>
      <c r="F286" s="55"/>
      <c r="G286" s="14">
        <v>2016</v>
      </c>
      <c r="H286" s="6">
        <f t="shared" si="52"/>
        <v>100</v>
      </c>
      <c r="I286" s="6">
        <f t="shared" si="52"/>
        <v>100</v>
      </c>
      <c r="J286" s="6">
        <f t="shared" si="52"/>
        <v>100</v>
      </c>
      <c r="K286" s="6">
        <v>0</v>
      </c>
      <c r="L286" s="6">
        <v>0</v>
      </c>
      <c r="M286" s="6">
        <v>0</v>
      </c>
      <c r="N286" s="6">
        <v>100</v>
      </c>
      <c r="O286" s="6">
        <v>100</v>
      </c>
      <c r="P286" s="6">
        <v>100</v>
      </c>
      <c r="Q286" s="6">
        <v>0</v>
      </c>
      <c r="R286" s="6">
        <v>0</v>
      </c>
      <c r="S286" s="6">
        <v>0</v>
      </c>
      <c r="T286" s="55"/>
      <c r="U286" s="55"/>
      <c r="V286" s="55"/>
      <c r="W286" s="80"/>
      <c r="X286" s="74"/>
      <c r="Y286" s="55"/>
      <c r="Z286" s="55"/>
      <c r="AA286" s="52"/>
    </row>
    <row r="287" spans="1:27" s="17" customFormat="1" ht="15.75" customHeight="1" x14ac:dyDescent="0.25">
      <c r="A287" s="55"/>
      <c r="B287" s="55"/>
      <c r="C287" s="55"/>
      <c r="D287" s="55"/>
      <c r="E287" s="55"/>
      <c r="F287" s="55"/>
      <c r="G287" s="14">
        <v>2017</v>
      </c>
      <c r="H287" s="6">
        <f t="shared" si="52"/>
        <v>1008.533</v>
      </c>
      <c r="I287" s="6">
        <f t="shared" si="52"/>
        <v>1008.533</v>
      </c>
      <c r="J287" s="6">
        <f t="shared" si="52"/>
        <v>1008.533</v>
      </c>
      <c r="K287" s="6">
        <v>0</v>
      </c>
      <c r="L287" s="6">
        <v>0</v>
      </c>
      <c r="M287" s="6">
        <v>0</v>
      </c>
      <c r="N287" s="6">
        <v>1008.533</v>
      </c>
      <c r="O287" s="6">
        <v>1008.533</v>
      </c>
      <c r="P287" s="6">
        <v>1008.533</v>
      </c>
      <c r="Q287" s="6">
        <v>0</v>
      </c>
      <c r="R287" s="6">
        <v>0</v>
      </c>
      <c r="S287" s="6">
        <v>0</v>
      </c>
      <c r="T287" s="55"/>
      <c r="U287" s="55"/>
      <c r="V287" s="55"/>
      <c r="W287" s="80"/>
      <c r="X287" s="74"/>
      <c r="Y287" s="55"/>
      <c r="Z287" s="55"/>
      <c r="AA287" s="52"/>
    </row>
    <row r="288" spans="1:27" s="17" customFormat="1" ht="15.75" customHeight="1" x14ac:dyDescent="0.25">
      <c r="A288" s="55"/>
      <c r="B288" s="55"/>
      <c r="C288" s="55"/>
      <c r="D288" s="55"/>
      <c r="E288" s="55"/>
      <c r="F288" s="55"/>
      <c r="G288" s="14">
        <v>2018</v>
      </c>
      <c r="H288" s="6">
        <f t="shared" si="52"/>
        <v>1307.1420000000001</v>
      </c>
      <c r="I288" s="6">
        <f t="shared" si="52"/>
        <v>95.674999999999997</v>
      </c>
      <c r="J288" s="6">
        <f t="shared" si="52"/>
        <v>95.674999999999997</v>
      </c>
      <c r="K288" s="6">
        <v>0</v>
      </c>
      <c r="L288" s="6">
        <v>0</v>
      </c>
      <c r="M288" s="6">
        <v>0</v>
      </c>
      <c r="N288" s="6">
        <v>1307.1420000000001</v>
      </c>
      <c r="O288" s="6">
        <v>95.674999999999997</v>
      </c>
      <c r="P288" s="6">
        <v>95.674999999999997</v>
      </c>
      <c r="Q288" s="6">
        <v>0</v>
      </c>
      <c r="R288" s="6">
        <v>0</v>
      </c>
      <c r="S288" s="6">
        <v>0</v>
      </c>
      <c r="T288" s="55"/>
      <c r="U288" s="55"/>
      <c r="V288" s="55"/>
      <c r="W288" s="80"/>
      <c r="X288" s="74"/>
      <c r="Y288" s="55"/>
      <c r="Z288" s="55"/>
      <c r="AA288" s="52"/>
    </row>
    <row r="289" spans="1:27" s="17" customFormat="1" ht="27.75" customHeight="1" x14ac:dyDescent="0.25">
      <c r="A289" s="55"/>
      <c r="B289" s="55"/>
      <c r="C289" s="55"/>
      <c r="D289" s="55"/>
      <c r="E289" s="55"/>
      <c r="F289" s="55"/>
      <c r="G289" s="14">
        <v>2019</v>
      </c>
      <c r="H289" s="6">
        <f t="shared" si="52"/>
        <v>1211.4670000000001</v>
      </c>
      <c r="I289" s="6">
        <f t="shared" si="52"/>
        <v>0</v>
      </c>
      <c r="J289" s="6">
        <f t="shared" si="52"/>
        <v>0</v>
      </c>
      <c r="K289" s="6">
        <v>0</v>
      </c>
      <c r="L289" s="6">
        <v>0</v>
      </c>
      <c r="M289" s="6">
        <v>0</v>
      </c>
      <c r="N289" s="6">
        <v>1211.4670000000001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5"/>
      <c r="U289" s="55"/>
      <c r="V289" s="55"/>
      <c r="W289" s="80"/>
      <c r="X289" s="74"/>
      <c r="Y289" s="55"/>
      <c r="Z289" s="55"/>
      <c r="AA289" s="52"/>
    </row>
    <row r="290" spans="1:27" s="17" customFormat="1" ht="15" customHeight="1" x14ac:dyDescent="0.25">
      <c r="A290" s="55"/>
      <c r="B290" s="43"/>
      <c r="C290" s="43"/>
      <c r="D290" s="43"/>
      <c r="E290" s="43"/>
      <c r="F290" s="43"/>
      <c r="G290" s="14">
        <v>2020</v>
      </c>
      <c r="H290" s="6">
        <f t="shared" si="52"/>
        <v>40815.133999999998</v>
      </c>
      <c r="I290" s="6">
        <f t="shared" si="52"/>
        <v>0</v>
      </c>
      <c r="J290" s="6">
        <f t="shared" si="52"/>
        <v>0</v>
      </c>
      <c r="K290" s="6">
        <v>0</v>
      </c>
      <c r="L290" s="6">
        <v>0</v>
      </c>
      <c r="M290" s="6">
        <v>0</v>
      </c>
      <c r="N290" s="6">
        <v>40815.133999999998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43"/>
      <c r="U290" s="43"/>
      <c r="V290" s="43"/>
      <c r="W290" s="89"/>
      <c r="X290" s="89"/>
      <c r="Y290" s="43"/>
      <c r="Z290" s="43"/>
      <c r="AA290" s="43"/>
    </row>
    <row r="291" spans="1:27" s="17" customFormat="1" x14ac:dyDescent="0.25">
      <c r="A291" s="56"/>
      <c r="B291" s="44"/>
      <c r="C291" s="44"/>
      <c r="D291" s="44"/>
      <c r="E291" s="44"/>
      <c r="F291" s="44"/>
      <c r="G291" s="14">
        <v>2021</v>
      </c>
      <c r="H291" s="6">
        <f t="shared" si="52"/>
        <v>5120</v>
      </c>
      <c r="I291" s="6">
        <f t="shared" si="52"/>
        <v>0</v>
      </c>
      <c r="J291" s="6">
        <f t="shared" si="52"/>
        <v>0</v>
      </c>
      <c r="K291" s="6">
        <v>0</v>
      </c>
      <c r="L291" s="6">
        <v>0</v>
      </c>
      <c r="M291" s="6">
        <v>0</v>
      </c>
      <c r="N291" s="6">
        <v>5120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44"/>
      <c r="U291" s="44"/>
      <c r="V291" s="44"/>
      <c r="W291" s="90"/>
      <c r="X291" s="90"/>
      <c r="Y291" s="44"/>
      <c r="Z291" s="44"/>
      <c r="AA291" s="44"/>
    </row>
    <row r="292" spans="1:27" s="17" customFormat="1" ht="15" customHeight="1" x14ac:dyDescent="0.25">
      <c r="A292" s="54">
        <v>58</v>
      </c>
      <c r="B292" s="57" t="s">
        <v>81</v>
      </c>
      <c r="C292" s="57" t="s">
        <v>178</v>
      </c>
      <c r="D292" s="57" t="s">
        <v>342</v>
      </c>
      <c r="E292" s="57" t="s">
        <v>197</v>
      </c>
      <c r="F292" s="57" t="s">
        <v>86</v>
      </c>
      <c r="G292" s="14" t="s">
        <v>82</v>
      </c>
      <c r="H292" s="6">
        <f t="shared" si="52"/>
        <v>285763.19500000001</v>
      </c>
      <c r="I292" s="6">
        <f t="shared" si="52"/>
        <v>3526.8180000000002</v>
      </c>
      <c r="J292" s="6">
        <f t="shared" si="52"/>
        <v>3526.8180000000002</v>
      </c>
      <c r="K292" s="6">
        <f>SUM(K293:K297)</f>
        <v>0</v>
      </c>
      <c r="L292" s="6">
        <f t="shared" ref="L292:S292" si="56">SUM(L293:L297)</f>
        <v>0</v>
      </c>
      <c r="M292" s="6">
        <f t="shared" si="56"/>
        <v>0</v>
      </c>
      <c r="N292" s="6">
        <f>SUM(N293:N297)</f>
        <v>285763.19500000001</v>
      </c>
      <c r="O292" s="6">
        <f t="shared" si="56"/>
        <v>3526.8180000000002</v>
      </c>
      <c r="P292" s="6">
        <f t="shared" si="56"/>
        <v>3526.8180000000002</v>
      </c>
      <c r="Q292" s="6">
        <f>SUM(Q293:Q297)</f>
        <v>0</v>
      </c>
      <c r="R292" s="6">
        <f t="shared" si="56"/>
        <v>0</v>
      </c>
      <c r="S292" s="6">
        <f t="shared" si="56"/>
        <v>0</v>
      </c>
      <c r="T292" s="54" t="s">
        <v>54</v>
      </c>
      <c r="U292" s="54" t="s">
        <v>54</v>
      </c>
      <c r="V292" s="65">
        <v>43354</v>
      </c>
      <c r="W292" s="79" t="s">
        <v>173</v>
      </c>
      <c r="X292" s="73">
        <v>8000</v>
      </c>
      <c r="Y292" s="54" t="s">
        <v>162</v>
      </c>
      <c r="Z292" s="85">
        <v>43819</v>
      </c>
      <c r="AA292" s="51" t="s">
        <v>160</v>
      </c>
    </row>
    <row r="293" spans="1:27" s="17" customFormat="1" x14ac:dyDescent="0.25">
      <c r="A293" s="55"/>
      <c r="B293" s="57"/>
      <c r="C293" s="57"/>
      <c r="D293" s="57"/>
      <c r="E293" s="57"/>
      <c r="F293" s="57"/>
      <c r="G293" s="14">
        <v>2019</v>
      </c>
      <c r="H293" s="6">
        <f t="shared" si="52"/>
        <v>8000</v>
      </c>
      <c r="I293" s="6">
        <f t="shared" si="52"/>
        <v>3526.8180000000002</v>
      </c>
      <c r="J293" s="6">
        <f t="shared" si="52"/>
        <v>3526.8180000000002</v>
      </c>
      <c r="K293" s="6">
        <v>0</v>
      </c>
      <c r="L293" s="6">
        <v>0</v>
      </c>
      <c r="M293" s="6">
        <v>0</v>
      </c>
      <c r="N293" s="6">
        <v>8000</v>
      </c>
      <c r="O293" s="6">
        <v>3526.8180000000002</v>
      </c>
      <c r="P293" s="6">
        <v>3526.8180000000002</v>
      </c>
      <c r="Q293" s="6">
        <v>0</v>
      </c>
      <c r="R293" s="6">
        <v>0</v>
      </c>
      <c r="S293" s="6">
        <v>0</v>
      </c>
      <c r="T293" s="55"/>
      <c r="U293" s="55"/>
      <c r="V293" s="55"/>
      <c r="W293" s="80"/>
      <c r="X293" s="74"/>
      <c r="Y293" s="55"/>
      <c r="Z293" s="80"/>
      <c r="AA293" s="43"/>
    </row>
    <row r="294" spans="1:27" s="17" customFormat="1" x14ac:dyDescent="0.25">
      <c r="A294" s="55"/>
      <c r="B294" s="57"/>
      <c r="C294" s="57"/>
      <c r="D294" s="57"/>
      <c r="E294" s="57"/>
      <c r="F294" s="57"/>
      <c r="G294" s="14">
        <v>2020</v>
      </c>
      <c r="H294" s="6">
        <f t="shared" si="52"/>
        <v>101339.607</v>
      </c>
      <c r="I294" s="6">
        <f t="shared" si="52"/>
        <v>0</v>
      </c>
      <c r="J294" s="6">
        <f t="shared" si="52"/>
        <v>0</v>
      </c>
      <c r="K294" s="6">
        <v>0</v>
      </c>
      <c r="L294" s="6">
        <v>0</v>
      </c>
      <c r="M294" s="6">
        <v>0</v>
      </c>
      <c r="N294" s="6">
        <v>101339.607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55"/>
      <c r="U294" s="55"/>
      <c r="V294" s="55"/>
      <c r="W294" s="80"/>
      <c r="X294" s="74"/>
      <c r="Y294" s="55"/>
      <c r="Z294" s="80"/>
      <c r="AA294" s="43"/>
    </row>
    <row r="295" spans="1:27" s="17" customFormat="1" ht="15.75" customHeight="1" x14ac:dyDescent="0.25">
      <c r="A295" s="55"/>
      <c r="B295" s="57"/>
      <c r="C295" s="57"/>
      <c r="D295" s="57"/>
      <c r="E295" s="57"/>
      <c r="F295" s="57"/>
      <c r="G295" s="14">
        <v>2021</v>
      </c>
      <c r="H295" s="6">
        <f t="shared" si="52"/>
        <v>56423.588000000003</v>
      </c>
      <c r="I295" s="6">
        <f t="shared" si="52"/>
        <v>0</v>
      </c>
      <c r="J295" s="6">
        <f t="shared" si="52"/>
        <v>0</v>
      </c>
      <c r="K295" s="6">
        <v>0</v>
      </c>
      <c r="L295" s="6">
        <v>0</v>
      </c>
      <c r="M295" s="6">
        <v>0</v>
      </c>
      <c r="N295" s="6">
        <v>56423.588000000003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55"/>
      <c r="U295" s="55"/>
      <c r="V295" s="55"/>
      <c r="W295" s="80"/>
      <c r="X295" s="74"/>
      <c r="Y295" s="55"/>
      <c r="Z295" s="80"/>
      <c r="AA295" s="43"/>
    </row>
    <row r="296" spans="1:27" s="17" customFormat="1" ht="16.5" customHeight="1" x14ac:dyDescent="0.25">
      <c r="A296" s="55"/>
      <c r="B296" s="57"/>
      <c r="C296" s="57"/>
      <c r="D296" s="57"/>
      <c r="E296" s="57"/>
      <c r="F296" s="57"/>
      <c r="G296" s="14">
        <v>2022</v>
      </c>
      <c r="H296" s="6">
        <f t="shared" ref="H296:J311" si="57">K296+N296+Q296</f>
        <v>30000</v>
      </c>
      <c r="I296" s="6">
        <f t="shared" si="57"/>
        <v>0</v>
      </c>
      <c r="J296" s="6">
        <f t="shared" si="57"/>
        <v>0</v>
      </c>
      <c r="K296" s="6">
        <v>0</v>
      </c>
      <c r="L296" s="6">
        <v>0</v>
      </c>
      <c r="M296" s="6">
        <v>0</v>
      </c>
      <c r="N296" s="6">
        <v>30000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55"/>
      <c r="U296" s="55"/>
      <c r="V296" s="55"/>
      <c r="W296" s="80"/>
      <c r="X296" s="74"/>
      <c r="Y296" s="55"/>
      <c r="Z296" s="80"/>
      <c r="AA296" s="43"/>
    </row>
    <row r="297" spans="1:27" s="17" customFormat="1" x14ac:dyDescent="0.25">
      <c r="A297" s="56"/>
      <c r="B297" s="57"/>
      <c r="C297" s="57"/>
      <c r="D297" s="57"/>
      <c r="E297" s="57"/>
      <c r="F297" s="57"/>
      <c r="G297" s="14">
        <v>2023</v>
      </c>
      <c r="H297" s="6">
        <f t="shared" si="57"/>
        <v>90000</v>
      </c>
      <c r="I297" s="6">
        <f t="shared" si="57"/>
        <v>0</v>
      </c>
      <c r="J297" s="6">
        <f t="shared" si="57"/>
        <v>0</v>
      </c>
      <c r="K297" s="6">
        <v>0</v>
      </c>
      <c r="L297" s="6">
        <v>0</v>
      </c>
      <c r="M297" s="6">
        <v>0</v>
      </c>
      <c r="N297" s="6">
        <v>90000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56"/>
      <c r="U297" s="56"/>
      <c r="V297" s="56"/>
      <c r="W297" s="81"/>
      <c r="X297" s="75"/>
      <c r="Y297" s="56"/>
      <c r="Z297" s="81"/>
      <c r="AA297" s="44"/>
    </row>
    <row r="298" spans="1:27" s="17" customFormat="1" ht="15" customHeight="1" x14ac:dyDescent="0.25">
      <c r="A298" s="54">
        <v>59</v>
      </c>
      <c r="B298" s="57" t="s">
        <v>131</v>
      </c>
      <c r="C298" s="57" t="s">
        <v>178</v>
      </c>
      <c r="D298" s="57" t="s">
        <v>342</v>
      </c>
      <c r="E298" s="57" t="s">
        <v>115</v>
      </c>
      <c r="F298" s="57" t="s">
        <v>87</v>
      </c>
      <c r="G298" s="14" t="s">
        <v>82</v>
      </c>
      <c r="H298" s="6">
        <f t="shared" si="57"/>
        <v>23150</v>
      </c>
      <c r="I298" s="6">
        <f t="shared" si="57"/>
        <v>1416.403</v>
      </c>
      <c r="J298" s="6">
        <f t="shared" si="57"/>
        <v>1416.403</v>
      </c>
      <c r="K298" s="6">
        <f>SUM(K299:K301)</f>
        <v>0</v>
      </c>
      <c r="L298" s="6">
        <f t="shared" ref="L298:S298" si="58">SUM(L299:L301)</f>
        <v>0</v>
      </c>
      <c r="M298" s="6">
        <f t="shared" si="58"/>
        <v>0</v>
      </c>
      <c r="N298" s="6">
        <f t="shared" si="58"/>
        <v>23150</v>
      </c>
      <c r="O298" s="6">
        <f t="shared" si="58"/>
        <v>1416.403</v>
      </c>
      <c r="P298" s="6">
        <f t="shared" si="58"/>
        <v>1416.403</v>
      </c>
      <c r="Q298" s="6">
        <f t="shared" si="58"/>
        <v>0</v>
      </c>
      <c r="R298" s="6">
        <f t="shared" si="58"/>
        <v>0</v>
      </c>
      <c r="S298" s="6">
        <f t="shared" si="58"/>
        <v>0</v>
      </c>
      <c r="T298" s="54" t="s">
        <v>54</v>
      </c>
      <c r="U298" s="54" t="s">
        <v>54</v>
      </c>
      <c r="V298" s="65">
        <v>43446</v>
      </c>
      <c r="W298" s="79" t="s">
        <v>198</v>
      </c>
      <c r="X298" s="73">
        <v>3150</v>
      </c>
      <c r="Y298" s="54" t="s">
        <v>199</v>
      </c>
      <c r="Z298" s="85">
        <v>43819</v>
      </c>
      <c r="AA298" s="48" t="s">
        <v>160</v>
      </c>
    </row>
    <row r="299" spans="1:27" s="17" customFormat="1" x14ac:dyDescent="0.25">
      <c r="A299" s="55"/>
      <c r="B299" s="57"/>
      <c r="C299" s="57"/>
      <c r="D299" s="57"/>
      <c r="E299" s="57"/>
      <c r="F299" s="57"/>
      <c r="G299" s="14">
        <v>2019</v>
      </c>
      <c r="H299" s="6">
        <f t="shared" si="57"/>
        <v>3150</v>
      </c>
      <c r="I299" s="6">
        <f t="shared" si="57"/>
        <v>1416.403</v>
      </c>
      <c r="J299" s="6">
        <f t="shared" si="57"/>
        <v>1416.403</v>
      </c>
      <c r="K299" s="6">
        <v>0</v>
      </c>
      <c r="L299" s="6">
        <v>0</v>
      </c>
      <c r="M299" s="6">
        <v>0</v>
      </c>
      <c r="N299" s="6">
        <v>3150</v>
      </c>
      <c r="O299" s="6">
        <v>1416.403</v>
      </c>
      <c r="P299" s="6">
        <v>1416.403</v>
      </c>
      <c r="Q299" s="6">
        <v>0</v>
      </c>
      <c r="R299" s="6">
        <v>0</v>
      </c>
      <c r="S299" s="6">
        <v>0</v>
      </c>
      <c r="T299" s="55"/>
      <c r="U299" s="55"/>
      <c r="V299" s="55"/>
      <c r="W299" s="80"/>
      <c r="X299" s="74"/>
      <c r="Y299" s="55"/>
      <c r="Z299" s="80"/>
      <c r="AA299" s="49"/>
    </row>
    <row r="300" spans="1:27" s="17" customFormat="1" x14ac:dyDescent="0.25">
      <c r="A300" s="55"/>
      <c r="B300" s="57"/>
      <c r="C300" s="57"/>
      <c r="D300" s="57"/>
      <c r="E300" s="57"/>
      <c r="F300" s="57"/>
      <c r="G300" s="14">
        <v>2020</v>
      </c>
      <c r="H300" s="6">
        <f t="shared" si="57"/>
        <v>20000</v>
      </c>
      <c r="I300" s="6">
        <f t="shared" si="57"/>
        <v>0</v>
      </c>
      <c r="J300" s="6">
        <f t="shared" si="57"/>
        <v>0</v>
      </c>
      <c r="K300" s="6">
        <v>0</v>
      </c>
      <c r="L300" s="6">
        <v>0</v>
      </c>
      <c r="M300" s="6">
        <v>0</v>
      </c>
      <c r="N300" s="6">
        <v>20000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55"/>
      <c r="U300" s="55"/>
      <c r="V300" s="55"/>
      <c r="W300" s="80"/>
      <c r="X300" s="74"/>
      <c r="Y300" s="55"/>
      <c r="Z300" s="80"/>
      <c r="AA300" s="49"/>
    </row>
    <row r="301" spans="1:27" s="17" customFormat="1" x14ac:dyDescent="0.25">
      <c r="A301" s="56"/>
      <c r="B301" s="57"/>
      <c r="C301" s="57"/>
      <c r="D301" s="57"/>
      <c r="E301" s="57"/>
      <c r="F301" s="57"/>
      <c r="G301" s="14">
        <v>2021</v>
      </c>
      <c r="H301" s="6">
        <f t="shared" si="57"/>
        <v>0</v>
      </c>
      <c r="I301" s="6">
        <f t="shared" si="57"/>
        <v>0</v>
      </c>
      <c r="J301" s="6">
        <f t="shared" si="57"/>
        <v>0</v>
      </c>
      <c r="K301" s="6">
        <v>0</v>
      </c>
      <c r="L301" s="6">
        <v>0</v>
      </c>
      <c r="M301" s="6">
        <v>0</v>
      </c>
      <c r="N301" s="6">
        <v>0</v>
      </c>
      <c r="O301" s="36">
        <v>0</v>
      </c>
      <c r="P301" s="36">
        <v>0</v>
      </c>
      <c r="Q301" s="6">
        <v>0</v>
      </c>
      <c r="R301" s="6">
        <v>0</v>
      </c>
      <c r="S301" s="6">
        <v>0</v>
      </c>
      <c r="T301" s="56"/>
      <c r="U301" s="56"/>
      <c r="V301" s="56"/>
      <c r="W301" s="80"/>
      <c r="X301" s="74"/>
      <c r="Y301" s="55"/>
      <c r="Z301" s="80"/>
      <c r="AA301" s="50"/>
    </row>
    <row r="302" spans="1:27" s="17" customFormat="1" ht="15" customHeight="1" x14ac:dyDescent="0.25">
      <c r="A302" s="54">
        <v>60</v>
      </c>
      <c r="B302" s="57" t="s">
        <v>200</v>
      </c>
      <c r="C302" s="57" t="s">
        <v>178</v>
      </c>
      <c r="D302" s="57" t="s">
        <v>342</v>
      </c>
      <c r="E302" s="57" t="s">
        <v>201</v>
      </c>
      <c r="F302" s="57" t="s">
        <v>86</v>
      </c>
      <c r="G302" s="14" t="s">
        <v>82</v>
      </c>
      <c r="H302" s="6">
        <f>K302+N302+Q302</f>
        <v>603549.55599999998</v>
      </c>
      <c r="I302" s="6">
        <f t="shared" si="57"/>
        <v>370237.16</v>
      </c>
      <c r="J302" s="6">
        <f t="shared" si="57"/>
        <v>370237.16</v>
      </c>
      <c r="K302" s="6">
        <f t="shared" ref="K302:S302" si="59">SUM(K303:K305)</f>
        <v>590303.67599999998</v>
      </c>
      <c r="L302" s="6">
        <f t="shared" si="59"/>
        <v>359307.788</v>
      </c>
      <c r="M302" s="6">
        <f t="shared" si="59"/>
        <v>359307.788</v>
      </c>
      <c r="N302" s="6">
        <f t="shared" si="59"/>
        <v>13245.880000000001</v>
      </c>
      <c r="O302" s="6">
        <f t="shared" si="59"/>
        <v>10929.371999999999</v>
      </c>
      <c r="P302" s="6">
        <f t="shared" si="59"/>
        <v>10929.371999999999</v>
      </c>
      <c r="Q302" s="6">
        <f t="shared" si="59"/>
        <v>0</v>
      </c>
      <c r="R302" s="6">
        <f t="shared" si="59"/>
        <v>0</v>
      </c>
      <c r="S302" s="6">
        <f t="shared" si="59"/>
        <v>0</v>
      </c>
      <c r="T302" s="54" t="s">
        <v>202</v>
      </c>
      <c r="U302" s="54" t="s">
        <v>54</v>
      </c>
      <c r="V302" s="65">
        <v>43676</v>
      </c>
      <c r="W302" s="54" t="s">
        <v>203</v>
      </c>
      <c r="X302" s="73">
        <v>573891.05700000003</v>
      </c>
      <c r="Y302" s="54" t="s">
        <v>60</v>
      </c>
      <c r="Z302" s="85">
        <v>44089</v>
      </c>
      <c r="AA302" s="51" t="s">
        <v>204</v>
      </c>
    </row>
    <row r="303" spans="1:27" s="17" customFormat="1" x14ac:dyDescent="0.25">
      <c r="A303" s="55"/>
      <c r="B303" s="57"/>
      <c r="C303" s="57"/>
      <c r="D303" s="57"/>
      <c r="E303" s="57"/>
      <c r="F303" s="57"/>
      <c r="G303" s="14">
        <v>2018</v>
      </c>
      <c r="H303" s="6">
        <f t="shared" ref="H303:J317" si="60">K303+N303+Q303</f>
        <v>7300</v>
      </c>
      <c r="I303" s="6">
        <f t="shared" si="57"/>
        <v>7300</v>
      </c>
      <c r="J303" s="6">
        <f t="shared" si="57"/>
        <v>7300</v>
      </c>
      <c r="K303" s="6">
        <v>0</v>
      </c>
      <c r="L303" s="6">
        <v>0</v>
      </c>
      <c r="M303" s="6">
        <v>0</v>
      </c>
      <c r="N303" s="6">
        <v>7300</v>
      </c>
      <c r="O303" s="6">
        <v>7300</v>
      </c>
      <c r="P303" s="6">
        <v>7300</v>
      </c>
      <c r="Q303" s="6">
        <v>0</v>
      </c>
      <c r="R303" s="6">
        <v>0</v>
      </c>
      <c r="S303" s="6">
        <v>0</v>
      </c>
      <c r="T303" s="55"/>
      <c r="U303" s="55"/>
      <c r="V303" s="55"/>
      <c r="W303" s="55"/>
      <c r="X303" s="74"/>
      <c r="Y303" s="55"/>
      <c r="Z303" s="80"/>
      <c r="AA303" s="43"/>
    </row>
    <row r="304" spans="1:27" s="17" customFormat="1" x14ac:dyDescent="0.25">
      <c r="A304" s="55"/>
      <c r="B304" s="57"/>
      <c r="C304" s="57"/>
      <c r="D304" s="57"/>
      <c r="E304" s="57"/>
      <c r="F304" s="57"/>
      <c r="G304" s="14">
        <v>2019</v>
      </c>
      <c r="H304" s="6">
        <f t="shared" si="60"/>
        <v>367885.66099999996</v>
      </c>
      <c r="I304" s="6">
        <f t="shared" si="57"/>
        <v>362937.16</v>
      </c>
      <c r="J304" s="6">
        <f t="shared" si="57"/>
        <v>362937.16</v>
      </c>
      <c r="K304" s="6">
        <v>364223.42599999998</v>
      </c>
      <c r="L304" s="6">
        <v>359307.788</v>
      </c>
      <c r="M304" s="6">
        <v>359307.788</v>
      </c>
      <c r="N304" s="6">
        <v>3662.2350000000001</v>
      </c>
      <c r="O304" s="6">
        <v>3629.3719999999998</v>
      </c>
      <c r="P304" s="6">
        <v>3629.3719999999998</v>
      </c>
      <c r="Q304" s="6">
        <v>0</v>
      </c>
      <c r="R304" s="6">
        <v>0</v>
      </c>
      <c r="S304" s="6">
        <v>0</v>
      </c>
      <c r="T304" s="55"/>
      <c r="U304" s="55"/>
      <c r="V304" s="55"/>
      <c r="W304" s="55"/>
      <c r="X304" s="74"/>
      <c r="Y304" s="55"/>
      <c r="Z304" s="80"/>
      <c r="AA304" s="43"/>
    </row>
    <row r="305" spans="1:27" s="17" customFormat="1" x14ac:dyDescent="0.25">
      <c r="A305" s="56"/>
      <c r="B305" s="57"/>
      <c r="C305" s="57"/>
      <c r="D305" s="57"/>
      <c r="E305" s="57"/>
      <c r="F305" s="57"/>
      <c r="G305" s="14">
        <v>2020</v>
      </c>
      <c r="H305" s="6">
        <f t="shared" si="60"/>
        <v>228363.89499999999</v>
      </c>
      <c r="I305" s="6">
        <f t="shared" si="57"/>
        <v>0</v>
      </c>
      <c r="J305" s="6">
        <f t="shared" si="57"/>
        <v>0</v>
      </c>
      <c r="K305" s="6">
        <v>226080.25</v>
      </c>
      <c r="L305" s="6">
        <v>0</v>
      </c>
      <c r="M305" s="6">
        <v>0</v>
      </c>
      <c r="N305" s="6">
        <v>2283.645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55"/>
      <c r="U305" s="55"/>
      <c r="V305" s="55"/>
      <c r="W305" s="55"/>
      <c r="X305" s="74"/>
      <c r="Y305" s="55"/>
      <c r="Z305" s="80"/>
      <c r="AA305" s="43"/>
    </row>
    <row r="306" spans="1:27" s="17" customFormat="1" ht="51" customHeight="1" x14ac:dyDescent="0.25">
      <c r="A306" s="54">
        <v>61</v>
      </c>
      <c r="B306" s="54" t="s">
        <v>205</v>
      </c>
      <c r="C306" s="54" t="s">
        <v>178</v>
      </c>
      <c r="D306" s="54" t="s">
        <v>342</v>
      </c>
      <c r="E306" s="54" t="s">
        <v>206</v>
      </c>
      <c r="F306" s="96" t="s">
        <v>87</v>
      </c>
      <c r="G306" s="14" t="s">
        <v>99</v>
      </c>
      <c r="H306" s="6">
        <f t="shared" si="60"/>
        <v>30258.528999999999</v>
      </c>
      <c r="I306" s="6">
        <f t="shared" si="57"/>
        <v>0</v>
      </c>
      <c r="J306" s="6">
        <f t="shared" si="57"/>
        <v>0</v>
      </c>
      <c r="K306" s="6">
        <f t="shared" ref="K306:S306" si="61">SUM(K307:K310)</f>
        <v>0</v>
      </c>
      <c r="L306" s="6">
        <f t="shared" si="61"/>
        <v>0</v>
      </c>
      <c r="M306" s="6">
        <f t="shared" si="61"/>
        <v>0</v>
      </c>
      <c r="N306" s="6">
        <f t="shared" si="61"/>
        <v>30258.528999999999</v>
      </c>
      <c r="O306" s="6">
        <f t="shared" si="61"/>
        <v>0</v>
      </c>
      <c r="P306" s="6">
        <f t="shared" si="61"/>
        <v>0</v>
      </c>
      <c r="Q306" s="6">
        <f t="shared" si="61"/>
        <v>0</v>
      </c>
      <c r="R306" s="6">
        <f t="shared" si="61"/>
        <v>0</v>
      </c>
      <c r="S306" s="6">
        <f t="shared" si="61"/>
        <v>0</v>
      </c>
      <c r="T306" s="88" t="s">
        <v>54</v>
      </c>
      <c r="U306" s="88" t="s">
        <v>54</v>
      </c>
      <c r="V306" s="88" t="s">
        <v>54</v>
      </c>
      <c r="W306" s="88" t="s">
        <v>54</v>
      </c>
      <c r="X306" s="88" t="s">
        <v>54</v>
      </c>
      <c r="Y306" s="88" t="s">
        <v>54</v>
      </c>
      <c r="Z306" s="88" t="s">
        <v>54</v>
      </c>
      <c r="AA306" s="51" t="s">
        <v>207</v>
      </c>
    </row>
    <row r="307" spans="1:27" s="17" customFormat="1" x14ac:dyDescent="0.25">
      <c r="A307" s="55"/>
      <c r="B307" s="80"/>
      <c r="C307" s="80" t="s">
        <v>42</v>
      </c>
      <c r="D307" s="55"/>
      <c r="E307" s="55"/>
      <c r="F307" s="97"/>
      <c r="G307" s="14">
        <v>2019</v>
      </c>
      <c r="H307" s="6">
        <f t="shared" si="60"/>
        <v>2209</v>
      </c>
      <c r="I307" s="6">
        <f t="shared" si="57"/>
        <v>0</v>
      </c>
      <c r="J307" s="6">
        <f t="shared" si="57"/>
        <v>0</v>
      </c>
      <c r="K307" s="6">
        <v>0</v>
      </c>
      <c r="L307" s="6">
        <v>0</v>
      </c>
      <c r="M307" s="6">
        <v>0</v>
      </c>
      <c r="N307" s="6">
        <v>2209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89"/>
      <c r="U307" s="89"/>
      <c r="V307" s="89"/>
      <c r="W307" s="89"/>
      <c r="X307" s="89"/>
      <c r="Y307" s="89"/>
      <c r="Z307" s="89"/>
      <c r="AA307" s="52"/>
    </row>
    <row r="308" spans="1:27" s="17" customFormat="1" x14ac:dyDescent="0.25">
      <c r="A308" s="55"/>
      <c r="B308" s="80"/>
      <c r="C308" s="80"/>
      <c r="D308" s="55"/>
      <c r="E308" s="55"/>
      <c r="F308" s="97"/>
      <c r="G308" s="14">
        <v>2020</v>
      </c>
      <c r="H308" s="6">
        <f t="shared" si="60"/>
        <v>2491</v>
      </c>
      <c r="I308" s="6">
        <f t="shared" si="57"/>
        <v>0</v>
      </c>
      <c r="J308" s="6">
        <f t="shared" si="57"/>
        <v>0</v>
      </c>
      <c r="K308" s="6">
        <v>0</v>
      </c>
      <c r="L308" s="6">
        <v>0</v>
      </c>
      <c r="M308" s="6">
        <v>0</v>
      </c>
      <c r="N308" s="6">
        <v>2491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89"/>
      <c r="U308" s="89"/>
      <c r="V308" s="89"/>
      <c r="W308" s="89"/>
      <c r="X308" s="89"/>
      <c r="Y308" s="89"/>
      <c r="Z308" s="89"/>
      <c r="AA308" s="52"/>
    </row>
    <row r="309" spans="1:27" s="17" customFormat="1" x14ac:dyDescent="0.25">
      <c r="A309" s="55"/>
      <c r="B309" s="80"/>
      <c r="C309" s="80"/>
      <c r="D309" s="55"/>
      <c r="E309" s="55"/>
      <c r="F309" s="97"/>
      <c r="G309" s="14">
        <v>2021</v>
      </c>
      <c r="H309" s="6">
        <f t="shared" si="60"/>
        <v>0</v>
      </c>
      <c r="I309" s="6">
        <f t="shared" si="57"/>
        <v>0</v>
      </c>
      <c r="J309" s="6">
        <f t="shared" si="57"/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89"/>
      <c r="U309" s="89"/>
      <c r="V309" s="89"/>
      <c r="W309" s="89"/>
      <c r="X309" s="89"/>
      <c r="Y309" s="89"/>
      <c r="Z309" s="89"/>
      <c r="AA309" s="52"/>
    </row>
    <row r="310" spans="1:27" s="17" customFormat="1" x14ac:dyDescent="0.25">
      <c r="A310" s="56"/>
      <c r="B310" s="81"/>
      <c r="C310" s="81"/>
      <c r="D310" s="56"/>
      <c r="E310" s="56"/>
      <c r="F310" s="98"/>
      <c r="G310" s="14">
        <v>2022</v>
      </c>
      <c r="H310" s="6">
        <f t="shared" si="60"/>
        <v>25558.528999999999</v>
      </c>
      <c r="I310" s="6">
        <f t="shared" si="57"/>
        <v>0</v>
      </c>
      <c r="J310" s="6">
        <f t="shared" si="57"/>
        <v>0</v>
      </c>
      <c r="K310" s="6">
        <v>0</v>
      </c>
      <c r="L310" s="6">
        <v>0</v>
      </c>
      <c r="M310" s="6">
        <v>0</v>
      </c>
      <c r="N310" s="6">
        <v>25558.528999999999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90"/>
      <c r="U310" s="90"/>
      <c r="V310" s="90"/>
      <c r="W310" s="90"/>
      <c r="X310" s="90"/>
      <c r="Y310" s="90"/>
      <c r="Z310" s="90"/>
      <c r="AA310" s="53"/>
    </row>
    <row r="311" spans="1:27" s="17" customFormat="1" ht="51" customHeight="1" x14ac:dyDescent="0.25">
      <c r="A311" s="54">
        <v>62</v>
      </c>
      <c r="B311" s="57" t="s">
        <v>208</v>
      </c>
      <c r="C311" s="57" t="s">
        <v>178</v>
      </c>
      <c r="D311" s="57" t="s">
        <v>342</v>
      </c>
      <c r="E311" s="57" t="s">
        <v>209</v>
      </c>
      <c r="F311" s="57" t="s">
        <v>210</v>
      </c>
      <c r="G311" s="14" t="s">
        <v>211</v>
      </c>
      <c r="H311" s="6">
        <f t="shared" si="60"/>
        <v>71218.347999999998</v>
      </c>
      <c r="I311" s="6">
        <f t="shared" si="57"/>
        <v>0</v>
      </c>
      <c r="J311" s="6">
        <f t="shared" si="57"/>
        <v>0</v>
      </c>
      <c r="K311" s="6">
        <f>SUM(K312:K316)</f>
        <v>0</v>
      </c>
      <c r="L311" s="6">
        <f t="shared" ref="L311:M311" si="62">SUM(L312:L316)</f>
        <v>0</v>
      </c>
      <c r="M311" s="6">
        <f t="shared" si="62"/>
        <v>0</v>
      </c>
      <c r="N311" s="6">
        <f>SUM(N312:N316)</f>
        <v>71218.347999999998</v>
      </c>
      <c r="O311" s="6">
        <f t="shared" ref="O311:P311" si="63">SUM(O312:O316)</f>
        <v>0</v>
      </c>
      <c r="P311" s="6">
        <f t="shared" si="63"/>
        <v>0</v>
      </c>
      <c r="Q311" s="6">
        <f>SUM(Q312:Q316)</f>
        <v>0</v>
      </c>
      <c r="R311" s="6">
        <f t="shared" ref="R311:S311" si="64">SUM(R312:R316)</f>
        <v>0</v>
      </c>
      <c r="S311" s="6">
        <f t="shared" si="64"/>
        <v>0</v>
      </c>
      <c r="T311" s="54" t="s">
        <v>54</v>
      </c>
      <c r="U311" s="54" t="s">
        <v>54</v>
      </c>
      <c r="V311" s="65">
        <v>43683</v>
      </c>
      <c r="W311" s="79" t="s">
        <v>212</v>
      </c>
      <c r="X311" s="73">
        <v>4615</v>
      </c>
      <c r="Y311" s="54" t="s">
        <v>199</v>
      </c>
      <c r="Z311" s="85">
        <v>44124</v>
      </c>
      <c r="AA311" s="51" t="s">
        <v>213</v>
      </c>
    </row>
    <row r="312" spans="1:27" s="17" customFormat="1" ht="51" customHeight="1" x14ac:dyDescent="0.25">
      <c r="A312" s="55"/>
      <c r="B312" s="57"/>
      <c r="C312" s="57" t="s">
        <v>42</v>
      </c>
      <c r="D312" s="57"/>
      <c r="E312" s="57"/>
      <c r="F312" s="57"/>
      <c r="G312" s="14">
        <v>2019</v>
      </c>
      <c r="H312" s="6">
        <f t="shared" si="60"/>
        <v>2163.6669999999999</v>
      </c>
      <c r="I312" s="6">
        <f t="shared" si="60"/>
        <v>0</v>
      </c>
      <c r="J312" s="6">
        <f t="shared" si="60"/>
        <v>0</v>
      </c>
      <c r="K312" s="6">
        <v>0</v>
      </c>
      <c r="L312" s="6">
        <v>0</v>
      </c>
      <c r="M312" s="6">
        <v>0</v>
      </c>
      <c r="N312" s="6">
        <v>2163.6669999999999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55"/>
      <c r="U312" s="55"/>
      <c r="V312" s="55"/>
      <c r="W312" s="80"/>
      <c r="X312" s="74"/>
      <c r="Y312" s="55"/>
      <c r="Z312" s="80"/>
      <c r="AA312" s="43"/>
    </row>
    <row r="313" spans="1:27" s="17" customFormat="1" x14ac:dyDescent="0.25">
      <c r="A313" s="55"/>
      <c r="B313" s="57"/>
      <c r="C313" s="57"/>
      <c r="D313" s="57"/>
      <c r="E313" s="57"/>
      <c r="F313" s="57"/>
      <c r="G313" s="14">
        <v>2020</v>
      </c>
      <c r="H313" s="6">
        <f t="shared" si="60"/>
        <v>2470.4870000000001</v>
      </c>
      <c r="I313" s="6">
        <f t="shared" si="60"/>
        <v>0</v>
      </c>
      <c r="J313" s="6">
        <f t="shared" si="60"/>
        <v>0</v>
      </c>
      <c r="K313" s="6">
        <v>0</v>
      </c>
      <c r="L313" s="6">
        <v>0</v>
      </c>
      <c r="M313" s="6">
        <v>0</v>
      </c>
      <c r="N313" s="6">
        <v>2470.4870000000001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55"/>
      <c r="U313" s="55"/>
      <c r="V313" s="55"/>
      <c r="W313" s="80"/>
      <c r="X313" s="74"/>
      <c r="Y313" s="55"/>
      <c r="Z313" s="80"/>
      <c r="AA313" s="43"/>
    </row>
    <row r="314" spans="1:27" s="17" customFormat="1" x14ac:dyDescent="0.25">
      <c r="A314" s="55"/>
      <c r="B314" s="57"/>
      <c r="C314" s="57"/>
      <c r="D314" s="57"/>
      <c r="E314" s="57"/>
      <c r="F314" s="57"/>
      <c r="G314" s="14">
        <v>2021</v>
      </c>
      <c r="H314" s="6">
        <f t="shared" si="60"/>
        <v>0</v>
      </c>
      <c r="I314" s="6">
        <f t="shared" si="60"/>
        <v>0</v>
      </c>
      <c r="J314" s="6">
        <f t="shared" si="60"/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55"/>
      <c r="U314" s="55"/>
      <c r="V314" s="55"/>
      <c r="W314" s="80"/>
      <c r="X314" s="74"/>
      <c r="Y314" s="55"/>
      <c r="Z314" s="80"/>
      <c r="AA314" s="43"/>
    </row>
    <row r="315" spans="1:27" s="17" customFormat="1" x14ac:dyDescent="0.25">
      <c r="A315" s="55"/>
      <c r="B315" s="57"/>
      <c r="C315" s="57"/>
      <c r="D315" s="57"/>
      <c r="E315" s="57"/>
      <c r="F315" s="57"/>
      <c r="G315" s="14">
        <v>2022</v>
      </c>
      <c r="H315" s="6">
        <f t="shared" si="60"/>
        <v>0</v>
      </c>
      <c r="I315" s="6">
        <f t="shared" si="60"/>
        <v>0</v>
      </c>
      <c r="J315" s="6">
        <f t="shared" si="60"/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55"/>
      <c r="U315" s="55"/>
      <c r="V315" s="55"/>
      <c r="W315" s="80"/>
      <c r="X315" s="74"/>
      <c r="Y315" s="55"/>
      <c r="Z315" s="80"/>
      <c r="AA315" s="43"/>
    </row>
    <row r="316" spans="1:27" s="17" customFormat="1" x14ac:dyDescent="0.25">
      <c r="A316" s="56"/>
      <c r="B316" s="57"/>
      <c r="C316" s="57"/>
      <c r="D316" s="57"/>
      <c r="E316" s="57"/>
      <c r="F316" s="57"/>
      <c r="G316" s="14">
        <v>2023</v>
      </c>
      <c r="H316" s="6">
        <f t="shared" si="60"/>
        <v>66584.194000000003</v>
      </c>
      <c r="I316" s="6">
        <f t="shared" si="60"/>
        <v>0</v>
      </c>
      <c r="J316" s="6">
        <f t="shared" si="60"/>
        <v>0</v>
      </c>
      <c r="K316" s="6">
        <v>0</v>
      </c>
      <c r="L316" s="6">
        <v>0</v>
      </c>
      <c r="M316" s="6">
        <v>0</v>
      </c>
      <c r="N316" s="6">
        <v>66584.194000000003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56"/>
      <c r="U316" s="56"/>
      <c r="V316" s="56"/>
      <c r="W316" s="81"/>
      <c r="X316" s="75"/>
      <c r="Y316" s="56"/>
      <c r="Z316" s="81"/>
      <c r="AA316" s="44"/>
    </row>
    <row r="317" spans="1:27" s="17" customFormat="1" ht="15" customHeight="1" x14ac:dyDescent="0.25">
      <c r="A317" s="96">
        <v>63</v>
      </c>
      <c r="B317" s="54" t="s">
        <v>214</v>
      </c>
      <c r="C317" s="54" t="s">
        <v>178</v>
      </c>
      <c r="D317" s="54" t="s">
        <v>342</v>
      </c>
      <c r="E317" s="54" t="s">
        <v>215</v>
      </c>
      <c r="F317" s="96" t="s">
        <v>216</v>
      </c>
      <c r="G317" s="14" t="s">
        <v>217</v>
      </c>
      <c r="H317" s="6">
        <f>K317+N317+Q317</f>
        <v>5260996.9050000003</v>
      </c>
      <c r="I317" s="6">
        <f t="shared" si="60"/>
        <v>45152.270000000004</v>
      </c>
      <c r="J317" s="6">
        <f t="shared" si="60"/>
        <v>45152.270000000004</v>
      </c>
      <c r="K317" s="6">
        <f t="shared" ref="K317:S317" si="65">SUM(K318:K325)</f>
        <v>4760600</v>
      </c>
      <c r="L317" s="6">
        <f t="shared" si="65"/>
        <v>0</v>
      </c>
      <c r="M317" s="6">
        <f t="shared" si="65"/>
        <v>0</v>
      </c>
      <c r="N317" s="6">
        <f t="shared" si="65"/>
        <v>500396.90500000003</v>
      </c>
      <c r="O317" s="6">
        <f t="shared" si="65"/>
        <v>45152.270000000004</v>
      </c>
      <c r="P317" s="6">
        <f t="shared" si="65"/>
        <v>45152.270000000004</v>
      </c>
      <c r="Q317" s="6">
        <f t="shared" si="65"/>
        <v>0</v>
      </c>
      <c r="R317" s="6">
        <f t="shared" si="65"/>
        <v>0</v>
      </c>
      <c r="S317" s="6">
        <f t="shared" si="65"/>
        <v>0</v>
      </c>
      <c r="T317" s="99" t="s">
        <v>54</v>
      </c>
      <c r="U317" s="99" t="s">
        <v>54</v>
      </c>
      <c r="V317" s="45">
        <v>43460</v>
      </c>
      <c r="W317" s="48" t="s">
        <v>220</v>
      </c>
      <c r="X317" s="48">
        <v>105.4</v>
      </c>
      <c r="Y317" s="51" t="s">
        <v>219</v>
      </c>
      <c r="Z317" s="42" t="s">
        <v>54</v>
      </c>
      <c r="AA317" s="93" t="s">
        <v>218</v>
      </c>
    </row>
    <row r="318" spans="1:27" s="17" customFormat="1" x14ac:dyDescent="0.25">
      <c r="A318" s="97"/>
      <c r="B318" s="55"/>
      <c r="C318" s="55"/>
      <c r="D318" s="55"/>
      <c r="E318" s="55"/>
      <c r="F318" s="97"/>
      <c r="G318" s="14">
        <v>2014</v>
      </c>
      <c r="H318" s="6">
        <f t="shared" ref="H318:J333" si="66">K318+N318+Q318</f>
        <v>44532.87</v>
      </c>
      <c r="I318" s="6">
        <f t="shared" si="66"/>
        <v>44532.87</v>
      </c>
      <c r="J318" s="6">
        <f t="shared" si="66"/>
        <v>44532.87</v>
      </c>
      <c r="K318" s="6">
        <v>0</v>
      </c>
      <c r="L318" s="6">
        <v>0</v>
      </c>
      <c r="M318" s="6">
        <v>0</v>
      </c>
      <c r="N318" s="6">
        <v>44532.87</v>
      </c>
      <c r="O318" s="6">
        <v>44532.87</v>
      </c>
      <c r="P318" s="6">
        <v>44532.87</v>
      </c>
      <c r="Q318" s="6">
        <v>0</v>
      </c>
      <c r="R318" s="6">
        <v>0</v>
      </c>
      <c r="S318" s="6">
        <v>0</v>
      </c>
      <c r="T318" s="43"/>
      <c r="U318" s="43"/>
      <c r="V318" s="46"/>
      <c r="W318" s="49"/>
      <c r="X318" s="49"/>
      <c r="Y318" s="52"/>
      <c r="Z318" s="43"/>
      <c r="AA318" s="94"/>
    </row>
    <row r="319" spans="1:27" s="17" customFormat="1" ht="15" customHeight="1" x14ac:dyDescent="0.25">
      <c r="A319" s="97"/>
      <c r="B319" s="55"/>
      <c r="C319" s="55"/>
      <c r="D319" s="55"/>
      <c r="E319" s="55"/>
      <c r="F319" s="97"/>
      <c r="G319" s="14">
        <v>2015</v>
      </c>
      <c r="H319" s="6">
        <f t="shared" si="66"/>
        <v>0</v>
      </c>
      <c r="I319" s="6">
        <f t="shared" si="66"/>
        <v>0</v>
      </c>
      <c r="J319" s="6">
        <f t="shared" si="66"/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43"/>
      <c r="U319" s="43"/>
      <c r="V319" s="46"/>
      <c r="W319" s="49"/>
      <c r="X319" s="49"/>
      <c r="Y319" s="52"/>
      <c r="Z319" s="43"/>
      <c r="AA319" s="94"/>
    </row>
    <row r="320" spans="1:27" s="17" customFormat="1" x14ac:dyDescent="0.25">
      <c r="A320" s="97"/>
      <c r="B320" s="55"/>
      <c r="C320" s="55"/>
      <c r="D320" s="55"/>
      <c r="E320" s="55"/>
      <c r="F320" s="97"/>
      <c r="G320" s="14">
        <v>2016</v>
      </c>
      <c r="H320" s="6">
        <f t="shared" si="66"/>
        <v>0</v>
      </c>
      <c r="I320" s="6">
        <f t="shared" si="66"/>
        <v>0</v>
      </c>
      <c r="J320" s="6">
        <f t="shared" si="66"/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43"/>
      <c r="U320" s="43"/>
      <c r="V320" s="46"/>
      <c r="W320" s="49"/>
      <c r="X320" s="49"/>
      <c r="Y320" s="52"/>
      <c r="Z320" s="43"/>
      <c r="AA320" s="94"/>
    </row>
    <row r="321" spans="1:27" s="17" customFormat="1" x14ac:dyDescent="0.25">
      <c r="A321" s="97"/>
      <c r="B321" s="55"/>
      <c r="C321" s="55"/>
      <c r="D321" s="55"/>
      <c r="E321" s="55"/>
      <c r="F321" s="97"/>
      <c r="G321" s="14">
        <v>2017</v>
      </c>
      <c r="H321" s="6">
        <f t="shared" si="66"/>
        <v>0</v>
      </c>
      <c r="I321" s="6">
        <f t="shared" si="66"/>
        <v>0</v>
      </c>
      <c r="J321" s="6">
        <f t="shared" si="66"/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43"/>
      <c r="U321" s="43"/>
      <c r="V321" s="47"/>
      <c r="W321" s="50"/>
      <c r="X321" s="50"/>
      <c r="Y321" s="53"/>
      <c r="Z321" s="44"/>
      <c r="AA321" s="94"/>
    </row>
    <row r="322" spans="1:27" s="17" customFormat="1" ht="15" customHeight="1" x14ac:dyDescent="0.25">
      <c r="A322" s="97"/>
      <c r="B322" s="55"/>
      <c r="C322" s="55"/>
      <c r="D322" s="55"/>
      <c r="E322" s="55"/>
      <c r="F322" s="97"/>
      <c r="G322" s="14">
        <v>2018</v>
      </c>
      <c r="H322" s="6">
        <f t="shared" si="66"/>
        <v>5533.5829999999996</v>
      </c>
      <c r="I322" s="6">
        <f t="shared" si="66"/>
        <v>380</v>
      </c>
      <c r="J322" s="6">
        <f t="shared" si="66"/>
        <v>380</v>
      </c>
      <c r="K322" s="6">
        <v>0</v>
      </c>
      <c r="L322" s="6">
        <v>0</v>
      </c>
      <c r="M322" s="6">
        <v>0</v>
      </c>
      <c r="N322" s="6">
        <v>5533.5829999999996</v>
      </c>
      <c r="O322" s="6">
        <v>380</v>
      </c>
      <c r="P322" s="6">
        <v>380</v>
      </c>
      <c r="Q322" s="6">
        <v>0</v>
      </c>
      <c r="R322" s="6">
        <v>0</v>
      </c>
      <c r="S322" s="6">
        <v>0</v>
      </c>
      <c r="T322" s="43"/>
      <c r="U322" s="43"/>
      <c r="V322" s="45">
        <v>43677</v>
      </c>
      <c r="W322" s="51" t="s">
        <v>221</v>
      </c>
      <c r="X322" s="51">
        <v>186.44</v>
      </c>
      <c r="Y322" s="51" t="s">
        <v>222</v>
      </c>
      <c r="Z322" s="42" t="s">
        <v>54</v>
      </c>
      <c r="AA322" s="94"/>
    </row>
    <row r="323" spans="1:27" s="17" customFormat="1" x14ac:dyDescent="0.25">
      <c r="A323" s="97"/>
      <c r="B323" s="55"/>
      <c r="C323" s="55"/>
      <c r="D323" s="55"/>
      <c r="E323" s="55"/>
      <c r="F323" s="97"/>
      <c r="G323" s="14">
        <v>2019</v>
      </c>
      <c r="H323" s="6">
        <f t="shared" si="66"/>
        <v>303095.40000000002</v>
      </c>
      <c r="I323" s="6">
        <f t="shared" si="66"/>
        <v>239.4</v>
      </c>
      <c r="J323" s="6">
        <f t="shared" si="66"/>
        <v>239.4</v>
      </c>
      <c r="K323" s="6">
        <v>0</v>
      </c>
      <c r="L323" s="6">
        <v>0</v>
      </c>
      <c r="M323" s="6">
        <v>0</v>
      </c>
      <c r="N323" s="6">
        <v>303095.40000000002</v>
      </c>
      <c r="O323" s="6">
        <v>239.4</v>
      </c>
      <c r="P323" s="6">
        <v>239.4</v>
      </c>
      <c r="Q323" s="6">
        <v>0</v>
      </c>
      <c r="R323" s="6">
        <v>0</v>
      </c>
      <c r="S323" s="6">
        <v>0</v>
      </c>
      <c r="T323" s="43"/>
      <c r="U323" s="43"/>
      <c r="V323" s="46"/>
      <c r="W323" s="52"/>
      <c r="X323" s="52"/>
      <c r="Y323" s="52"/>
      <c r="Z323" s="43"/>
      <c r="AA323" s="94"/>
    </row>
    <row r="324" spans="1:27" s="17" customFormat="1" x14ac:dyDescent="0.25">
      <c r="A324" s="97"/>
      <c r="B324" s="55"/>
      <c r="C324" s="55"/>
      <c r="D324" s="55"/>
      <c r="E324" s="55"/>
      <c r="F324" s="97"/>
      <c r="G324" s="14">
        <v>2020</v>
      </c>
      <c r="H324" s="6">
        <f t="shared" si="66"/>
        <v>0</v>
      </c>
      <c r="I324" s="6">
        <f t="shared" si="66"/>
        <v>0</v>
      </c>
      <c r="J324" s="6">
        <f t="shared" si="66"/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43"/>
      <c r="U324" s="43"/>
      <c r="V324" s="46"/>
      <c r="W324" s="52"/>
      <c r="X324" s="52"/>
      <c r="Y324" s="52"/>
      <c r="Z324" s="43"/>
      <c r="AA324" s="94"/>
    </row>
    <row r="325" spans="1:27" s="17" customFormat="1" x14ac:dyDescent="0.25">
      <c r="A325" s="98"/>
      <c r="B325" s="56"/>
      <c r="C325" s="56"/>
      <c r="D325" s="56"/>
      <c r="E325" s="56"/>
      <c r="F325" s="98"/>
      <c r="G325" s="14">
        <v>2021</v>
      </c>
      <c r="H325" s="6">
        <f t="shared" si="66"/>
        <v>4907835.0520000001</v>
      </c>
      <c r="I325" s="6">
        <f t="shared" si="66"/>
        <v>0</v>
      </c>
      <c r="J325" s="6">
        <f t="shared" si="66"/>
        <v>0</v>
      </c>
      <c r="K325" s="6">
        <v>4760600</v>
      </c>
      <c r="L325" s="6">
        <v>0</v>
      </c>
      <c r="M325" s="6">
        <v>0</v>
      </c>
      <c r="N325" s="6">
        <v>147235.052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44"/>
      <c r="U325" s="44"/>
      <c r="V325" s="47"/>
      <c r="W325" s="53"/>
      <c r="X325" s="53"/>
      <c r="Y325" s="53"/>
      <c r="Z325" s="44"/>
      <c r="AA325" s="95"/>
    </row>
    <row r="326" spans="1:27" s="17" customFormat="1" ht="15" customHeight="1" x14ac:dyDescent="0.25">
      <c r="A326" s="54">
        <v>64</v>
      </c>
      <c r="B326" s="57" t="s">
        <v>223</v>
      </c>
      <c r="C326" s="57" t="s">
        <v>178</v>
      </c>
      <c r="D326" s="57" t="s">
        <v>342</v>
      </c>
      <c r="E326" s="57" t="s">
        <v>224</v>
      </c>
      <c r="F326" s="57" t="s">
        <v>83</v>
      </c>
      <c r="G326" s="14" t="s">
        <v>211</v>
      </c>
      <c r="H326" s="6">
        <f t="shared" si="66"/>
        <v>96116.875</v>
      </c>
      <c r="I326" s="6">
        <f t="shared" si="66"/>
        <v>0</v>
      </c>
      <c r="J326" s="6">
        <f t="shared" si="66"/>
        <v>0</v>
      </c>
      <c r="K326" s="6">
        <f>SUM(K327:K331)</f>
        <v>0</v>
      </c>
      <c r="L326" s="6">
        <f t="shared" ref="L326:M326" si="67">SUM(L327:L331)</f>
        <v>0</v>
      </c>
      <c r="M326" s="6">
        <f t="shared" si="67"/>
        <v>0</v>
      </c>
      <c r="N326" s="6">
        <f>SUM(N327:N331)</f>
        <v>96116.875</v>
      </c>
      <c r="O326" s="6">
        <f t="shared" ref="O326:P326" si="68">SUM(O327:O331)</f>
        <v>0</v>
      </c>
      <c r="P326" s="6">
        <f t="shared" si="68"/>
        <v>0</v>
      </c>
      <c r="Q326" s="6">
        <f>SUM(Q327:Q331)</f>
        <v>0</v>
      </c>
      <c r="R326" s="6">
        <f t="shared" ref="R326:S326" si="69">SUM(R327:R331)</f>
        <v>0</v>
      </c>
      <c r="S326" s="6">
        <f t="shared" si="69"/>
        <v>0</v>
      </c>
      <c r="T326" s="54" t="s">
        <v>54</v>
      </c>
      <c r="U326" s="54" t="s">
        <v>54</v>
      </c>
      <c r="V326" s="65">
        <v>43683</v>
      </c>
      <c r="W326" s="79" t="s">
        <v>225</v>
      </c>
      <c r="X326" s="73">
        <v>4671.6670000000004</v>
      </c>
      <c r="Y326" s="54" t="s">
        <v>199</v>
      </c>
      <c r="Z326" s="85">
        <v>44124</v>
      </c>
      <c r="AA326" s="51" t="s">
        <v>226</v>
      </c>
    </row>
    <row r="327" spans="1:27" s="17" customFormat="1" ht="15" customHeight="1" x14ac:dyDescent="0.25">
      <c r="A327" s="55"/>
      <c r="B327" s="57"/>
      <c r="C327" s="57" t="s">
        <v>42</v>
      </c>
      <c r="D327" s="57"/>
      <c r="E327" s="57"/>
      <c r="F327" s="57"/>
      <c r="G327" s="14">
        <v>2019</v>
      </c>
      <c r="H327" s="6">
        <f t="shared" si="66"/>
        <v>2183.3330000000001</v>
      </c>
      <c r="I327" s="6">
        <f t="shared" si="66"/>
        <v>0</v>
      </c>
      <c r="J327" s="6">
        <f t="shared" si="66"/>
        <v>0</v>
      </c>
      <c r="K327" s="6">
        <v>0</v>
      </c>
      <c r="L327" s="6">
        <v>0</v>
      </c>
      <c r="M327" s="6">
        <v>0</v>
      </c>
      <c r="N327" s="6">
        <v>2183.3330000000001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55"/>
      <c r="U327" s="55"/>
      <c r="V327" s="55"/>
      <c r="W327" s="80"/>
      <c r="X327" s="74"/>
      <c r="Y327" s="55"/>
      <c r="Z327" s="80"/>
      <c r="AA327" s="43"/>
    </row>
    <row r="328" spans="1:27" s="17" customFormat="1" x14ac:dyDescent="0.25">
      <c r="A328" s="55"/>
      <c r="B328" s="57"/>
      <c r="C328" s="57"/>
      <c r="D328" s="57"/>
      <c r="E328" s="57"/>
      <c r="F328" s="57"/>
      <c r="G328" s="14">
        <v>2020</v>
      </c>
      <c r="H328" s="6">
        <f t="shared" si="66"/>
        <v>2488.3330000000001</v>
      </c>
      <c r="I328" s="6">
        <f t="shared" si="66"/>
        <v>0</v>
      </c>
      <c r="J328" s="6">
        <f t="shared" si="66"/>
        <v>0</v>
      </c>
      <c r="K328" s="6">
        <v>0</v>
      </c>
      <c r="L328" s="6">
        <v>0</v>
      </c>
      <c r="M328" s="6">
        <v>0</v>
      </c>
      <c r="N328" s="6">
        <v>2488.3330000000001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55"/>
      <c r="U328" s="55"/>
      <c r="V328" s="55"/>
      <c r="W328" s="80"/>
      <c r="X328" s="74"/>
      <c r="Y328" s="55"/>
      <c r="Z328" s="80"/>
      <c r="AA328" s="43"/>
    </row>
    <row r="329" spans="1:27" s="17" customFormat="1" x14ac:dyDescent="0.25">
      <c r="A329" s="55"/>
      <c r="B329" s="57"/>
      <c r="C329" s="57"/>
      <c r="D329" s="57"/>
      <c r="E329" s="57"/>
      <c r="F329" s="57"/>
      <c r="G329" s="14">
        <v>2021</v>
      </c>
      <c r="H329" s="6">
        <f t="shared" si="66"/>
        <v>0</v>
      </c>
      <c r="I329" s="6">
        <f t="shared" si="66"/>
        <v>0</v>
      </c>
      <c r="J329" s="6">
        <f t="shared" si="66"/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55"/>
      <c r="U329" s="55"/>
      <c r="V329" s="55"/>
      <c r="W329" s="80"/>
      <c r="X329" s="74"/>
      <c r="Y329" s="55"/>
      <c r="Z329" s="80"/>
      <c r="AA329" s="43"/>
    </row>
    <row r="330" spans="1:27" s="17" customFormat="1" x14ac:dyDescent="0.25">
      <c r="A330" s="55"/>
      <c r="B330" s="57"/>
      <c r="C330" s="57"/>
      <c r="D330" s="57"/>
      <c r="E330" s="57"/>
      <c r="F330" s="57"/>
      <c r="G330" s="14">
        <v>2022</v>
      </c>
      <c r="H330" s="6">
        <f t="shared" si="66"/>
        <v>28446.438999999998</v>
      </c>
      <c r="I330" s="6">
        <f t="shared" si="66"/>
        <v>0</v>
      </c>
      <c r="J330" s="6">
        <f t="shared" si="66"/>
        <v>0</v>
      </c>
      <c r="K330" s="6">
        <v>0</v>
      </c>
      <c r="L330" s="6">
        <v>0</v>
      </c>
      <c r="M330" s="6">
        <v>0</v>
      </c>
      <c r="N330" s="6">
        <v>28446.438999999998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55"/>
      <c r="U330" s="55"/>
      <c r="V330" s="55"/>
      <c r="W330" s="80"/>
      <c r="X330" s="74"/>
      <c r="Y330" s="55"/>
      <c r="Z330" s="80"/>
      <c r="AA330" s="43"/>
    </row>
    <row r="331" spans="1:27" s="17" customFormat="1" x14ac:dyDescent="0.25">
      <c r="A331" s="56"/>
      <c r="B331" s="57"/>
      <c r="C331" s="57"/>
      <c r="D331" s="57"/>
      <c r="E331" s="57"/>
      <c r="F331" s="57"/>
      <c r="G331" s="14">
        <v>2023</v>
      </c>
      <c r="H331" s="6">
        <f t="shared" si="66"/>
        <v>62998.77</v>
      </c>
      <c r="I331" s="6">
        <f t="shared" si="66"/>
        <v>0</v>
      </c>
      <c r="J331" s="6">
        <f t="shared" si="66"/>
        <v>0</v>
      </c>
      <c r="K331" s="6">
        <v>0</v>
      </c>
      <c r="L331" s="6">
        <v>0</v>
      </c>
      <c r="M331" s="6">
        <v>0</v>
      </c>
      <c r="N331" s="6">
        <v>62998.77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56"/>
      <c r="U331" s="56"/>
      <c r="V331" s="56"/>
      <c r="W331" s="81"/>
      <c r="X331" s="75"/>
      <c r="Y331" s="56"/>
      <c r="Z331" s="81"/>
      <c r="AA331" s="44"/>
    </row>
    <row r="332" spans="1:27" s="17" customFormat="1" ht="51" customHeight="1" x14ac:dyDescent="0.25">
      <c r="A332" s="54">
        <v>65</v>
      </c>
      <c r="B332" s="54" t="s">
        <v>227</v>
      </c>
      <c r="C332" s="54" t="s">
        <v>178</v>
      </c>
      <c r="D332" s="54" t="s">
        <v>342</v>
      </c>
      <c r="E332" s="54" t="s">
        <v>228</v>
      </c>
      <c r="F332" s="54" t="s">
        <v>95</v>
      </c>
      <c r="G332" s="14" t="s">
        <v>99</v>
      </c>
      <c r="H332" s="6">
        <f>K332+N332+Q332</f>
        <v>53693.120000000003</v>
      </c>
      <c r="I332" s="6">
        <f t="shared" si="66"/>
        <v>0</v>
      </c>
      <c r="J332" s="6">
        <f t="shared" si="66"/>
        <v>0</v>
      </c>
      <c r="K332" s="6">
        <f t="shared" ref="K332:S332" si="70">SUM(K333:K336)</f>
        <v>0</v>
      </c>
      <c r="L332" s="6">
        <f t="shared" si="70"/>
        <v>0</v>
      </c>
      <c r="M332" s="6">
        <f t="shared" si="70"/>
        <v>0</v>
      </c>
      <c r="N332" s="6">
        <f>SUM(N333:N336)</f>
        <v>53693.120000000003</v>
      </c>
      <c r="O332" s="6">
        <f t="shared" si="70"/>
        <v>0</v>
      </c>
      <c r="P332" s="6">
        <f t="shared" si="70"/>
        <v>0</v>
      </c>
      <c r="Q332" s="6">
        <f t="shared" si="70"/>
        <v>0</v>
      </c>
      <c r="R332" s="6">
        <f t="shared" si="70"/>
        <v>0</v>
      </c>
      <c r="S332" s="6">
        <f t="shared" si="70"/>
        <v>0</v>
      </c>
      <c r="T332" s="42" t="s">
        <v>54</v>
      </c>
      <c r="U332" s="42" t="s">
        <v>54</v>
      </c>
      <c r="V332" s="45">
        <v>43677</v>
      </c>
      <c r="W332" s="51" t="s">
        <v>229</v>
      </c>
      <c r="X332" s="51">
        <v>4061.6039999999998</v>
      </c>
      <c r="Y332" s="51" t="s">
        <v>230</v>
      </c>
      <c r="Z332" s="82">
        <v>44063</v>
      </c>
      <c r="AA332" s="51" t="s">
        <v>213</v>
      </c>
    </row>
    <row r="333" spans="1:27" s="17" customFormat="1" x14ac:dyDescent="0.25">
      <c r="A333" s="55"/>
      <c r="B333" s="80"/>
      <c r="C333" s="80" t="s">
        <v>42</v>
      </c>
      <c r="D333" s="55"/>
      <c r="E333" s="55"/>
      <c r="F333" s="55"/>
      <c r="G333" s="14">
        <v>2019</v>
      </c>
      <c r="H333" s="6">
        <f t="shared" ref="H333:J348" si="71">K333+N333+Q333</f>
        <v>1518.7</v>
      </c>
      <c r="I333" s="6">
        <f t="shared" si="66"/>
        <v>0</v>
      </c>
      <c r="J333" s="6">
        <f t="shared" si="66"/>
        <v>0</v>
      </c>
      <c r="K333" s="6">
        <v>0</v>
      </c>
      <c r="L333" s="6">
        <v>0</v>
      </c>
      <c r="M333" s="6">
        <v>0</v>
      </c>
      <c r="N333" s="6">
        <v>1518.7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43"/>
      <c r="U333" s="43"/>
      <c r="V333" s="52"/>
      <c r="W333" s="52"/>
      <c r="X333" s="52"/>
      <c r="Y333" s="52"/>
      <c r="Z333" s="83"/>
      <c r="AA333" s="52"/>
    </row>
    <row r="334" spans="1:27" s="17" customFormat="1" x14ac:dyDescent="0.25">
      <c r="A334" s="55"/>
      <c r="B334" s="80"/>
      <c r="C334" s="80"/>
      <c r="D334" s="55"/>
      <c r="E334" s="55"/>
      <c r="F334" s="55"/>
      <c r="G334" s="14">
        <v>2020</v>
      </c>
      <c r="H334" s="6">
        <f t="shared" si="71"/>
        <v>2542.9029999999998</v>
      </c>
      <c r="I334" s="6">
        <f t="shared" si="71"/>
        <v>0</v>
      </c>
      <c r="J334" s="6">
        <f t="shared" si="71"/>
        <v>0</v>
      </c>
      <c r="K334" s="6">
        <v>0</v>
      </c>
      <c r="L334" s="6">
        <v>0</v>
      </c>
      <c r="M334" s="6">
        <v>0</v>
      </c>
      <c r="N334" s="6">
        <v>2542.9029999999998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43"/>
      <c r="U334" s="43"/>
      <c r="V334" s="52"/>
      <c r="W334" s="52"/>
      <c r="X334" s="52"/>
      <c r="Y334" s="52"/>
      <c r="Z334" s="83"/>
      <c r="AA334" s="52"/>
    </row>
    <row r="335" spans="1:27" s="17" customFormat="1" x14ac:dyDescent="0.25">
      <c r="A335" s="55"/>
      <c r="B335" s="80"/>
      <c r="C335" s="80"/>
      <c r="D335" s="55"/>
      <c r="E335" s="55"/>
      <c r="F335" s="55"/>
      <c r="G335" s="14">
        <v>2021</v>
      </c>
      <c r="H335" s="6">
        <f t="shared" si="71"/>
        <v>0</v>
      </c>
      <c r="I335" s="6">
        <f t="shared" si="71"/>
        <v>0</v>
      </c>
      <c r="J335" s="6">
        <f t="shared" si="71"/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43"/>
      <c r="U335" s="43"/>
      <c r="V335" s="52"/>
      <c r="W335" s="52"/>
      <c r="X335" s="52"/>
      <c r="Y335" s="52"/>
      <c r="Z335" s="83"/>
      <c r="AA335" s="52"/>
    </row>
    <row r="336" spans="1:27" s="17" customFormat="1" x14ac:dyDescent="0.25">
      <c r="A336" s="56"/>
      <c r="B336" s="81"/>
      <c r="C336" s="81"/>
      <c r="D336" s="56"/>
      <c r="E336" s="56"/>
      <c r="F336" s="56"/>
      <c r="G336" s="14">
        <v>2022</v>
      </c>
      <c r="H336" s="6">
        <f t="shared" si="71"/>
        <v>49631.517</v>
      </c>
      <c r="I336" s="6">
        <f t="shared" si="71"/>
        <v>0</v>
      </c>
      <c r="J336" s="6">
        <f t="shared" si="71"/>
        <v>0</v>
      </c>
      <c r="K336" s="6">
        <v>0</v>
      </c>
      <c r="L336" s="6">
        <v>0</v>
      </c>
      <c r="M336" s="6">
        <v>0</v>
      </c>
      <c r="N336" s="6">
        <v>49631.517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44"/>
      <c r="U336" s="44"/>
      <c r="V336" s="53"/>
      <c r="W336" s="53"/>
      <c r="X336" s="53"/>
      <c r="Y336" s="53"/>
      <c r="Z336" s="84"/>
      <c r="AA336" s="53"/>
    </row>
    <row r="337" spans="1:27" s="17" customFormat="1" ht="14.25" customHeight="1" x14ac:dyDescent="0.25">
      <c r="A337" s="54">
        <v>66</v>
      </c>
      <c r="B337" s="57" t="s">
        <v>231</v>
      </c>
      <c r="C337" s="57" t="s">
        <v>178</v>
      </c>
      <c r="D337" s="57" t="s">
        <v>342</v>
      </c>
      <c r="E337" s="57" t="s">
        <v>232</v>
      </c>
      <c r="F337" s="57" t="s">
        <v>177</v>
      </c>
      <c r="G337" s="14" t="s">
        <v>233</v>
      </c>
      <c r="H337" s="6">
        <f t="shared" si="71"/>
        <v>636262.28599999996</v>
      </c>
      <c r="I337" s="6">
        <f t="shared" si="71"/>
        <v>7689.5150000000003</v>
      </c>
      <c r="J337" s="6">
        <f t="shared" si="71"/>
        <v>7689.5150000000003</v>
      </c>
      <c r="K337" s="6">
        <f>SUM(K338:K342)</f>
        <v>593965.75</v>
      </c>
      <c r="L337" s="6">
        <f t="shared" ref="L337:M337" si="72">SUM(L338:L342)</f>
        <v>0</v>
      </c>
      <c r="M337" s="6">
        <f t="shared" si="72"/>
        <v>0</v>
      </c>
      <c r="N337" s="6">
        <f>SUM(N338:N342)</f>
        <v>42296.536</v>
      </c>
      <c r="O337" s="6">
        <f t="shared" ref="O337:P337" si="73">SUM(O338:O342)</f>
        <v>7689.5150000000003</v>
      </c>
      <c r="P337" s="6">
        <f t="shared" si="73"/>
        <v>7689.5150000000003</v>
      </c>
      <c r="Q337" s="6">
        <f>SUM(Q338:Q342)</f>
        <v>0</v>
      </c>
      <c r="R337" s="6">
        <f t="shared" ref="R337:S337" si="74">SUM(R338:R342)</f>
        <v>0</v>
      </c>
      <c r="S337" s="6">
        <f t="shared" si="74"/>
        <v>0</v>
      </c>
      <c r="T337" s="54" t="s">
        <v>54</v>
      </c>
      <c r="U337" s="54" t="s">
        <v>54</v>
      </c>
      <c r="V337" s="65" t="s">
        <v>54</v>
      </c>
      <c r="W337" s="79" t="s">
        <v>54</v>
      </c>
      <c r="X337" s="73" t="s">
        <v>54</v>
      </c>
      <c r="Y337" s="54" t="s">
        <v>54</v>
      </c>
      <c r="Z337" s="85" t="s">
        <v>54</v>
      </c>
      <c r="AA337" s="51" t="s">
        <v>486</v>
      </c>
    </row>
    <row r="338" spans="1:27" s="17" customFormat="1" ht="15" customHeight="1" x14ac:dyDescent="0.25">
      <c r="A338" s="55"/>
      <c r="B338" s="57"/>
      <c r="C338" s="57" t="s">
        <v>42</v>
      </c>
      <c r="D338" s="57"/>
      <c r="E338" s="57"/>
      <c r="F338" s="57"/>
      <c r="G338" s="14">
        <v>2018</v>
      </c>
      <c r="H338" s="6">
        <f t="shared" si="71"/>
        <v>7770.9430000000002</v>
      </c>
      <c r="I338" s="6">
        <f t="shared" si="71"/>
        <v>0</v>
      </c>
      <c r="J338" s="6">
        <f t="shared" si="71"/>
        <v>0</v>
      </c>
      <c r="K338" s="6">
        <v>0</v>
      </c>
      <c r="L338" s="6">
        <v>0</v>
      </c>
      <c r="M338" s="6">
        <v>0</v>
      </c>
      <c r="N338" s="6">
        <v>7770.9430000000002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55"/>
      <c r="U338" s="55"/>
      <c r="V338" s="55"/>
      <c r="W338" s="80"/>
      <c r="X338" s="74"/>
      <c r="Y338" s="55"/>
      <c r="Z338" s="80"/>
      <c r="AA338" s="43"/>
    </row>
    <row r="339" spans="1:27" s="17" customFormat="1" x14ac:dyDescent="0.25">
      <c r="A339" s="55"/>
      <c r="B339" s="57"/>
      <c r="C339" s="57"/>
      <c r="D339" s="57"/>
      <c r="E339" s="57"/>
      <c r="F339" s="57"/>
      <c r="G339" s="14">
        <v>2019</v>
      </c>
      <c r="H339" s="6">
        <f t="shared" si="71"/>
        <v>14525.593000000001</v>
      </c>
      <c r="I339" s="6">
        <f t="shared" si="71"/>
        <v>7689.5150000000003</v>
      </c>
      <c r="J339" s="6">
        <f t="shared" si="71"/>
        <v>7689.5150000000003</v>
      </c>
      <c r="K339" s="6">
        <v>0</v>
      </c>
      <c r="L339" s="6">
        <v>0</v>
      </c>
      <c r="M339" s="6">
        <v>0</v>
      </c>
      <c r="N339" s="6">
        <v>14525.593000000001</v>
      </c>
      <c r="O339" s="6">
        <v>7689.5150000000003</v>
      </c>
      <c r="P339" s="6">
        <v>7689.5150000000003</v>
      </c>
      <c r="Q339" s="6">
        <v>0</v>
      </c>
      <c r="R339" s="6">
        <v>0</v>
      </c>
      <c r="S339" s="6">
        <v>0</v>
      </c>
      <c r="T339" s="55"/>
      <c r="U339" s="55"/>
      <c r="V339" s="55"/>
      <c r="W339" s="80"/>
      <c r="X339" s="74"/>
      <c r="Y339" s="55"/>
      <c r="Z339" s="80"/>
      <c r="AA339" s="43"/>
    </row>
    <row r="340" spans="1:27" s="17" customFormat="1" x14ac:dyDescent="0.25">
      <c r="A340" s="55"/>
      <c r="B340" s="57"/>
      <c r="C340" s="57"/>
      <c r="D340" s="57"/>
      <c r="E340" s="57"/>
      <c r="F340" s="57"/>
      <c r="G340" s="14">
        <v>2020</v>
      </c>
      <c r="H340" s="6">
        <f t="shared" si="71"/>
        <v>87085.75</v>
      </c>
      <c r="I340" s="6">
        <f t="shared" si="71"/>
        <v>0</v>
      </c>
      <c r="J340" s="6">
        <f t="shared" si="71"/>
        <v>0</v>
      </c>
      <c r="K340" s="6">
        <v>87085.75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55"/>
      <c r="U340" s="55"/>
      <c r="V340" s="55"/>
      <c r="W340" s="80"/>
      <c r="X340" s="74"/>
      <c r="Y340" s="55"/>
      <c r="Z340" s="80"/>
      <c r="AA340" s="43"/>
    </row>
    <row r="341" spans="1:27" s="17" customFormat="1" x14ac:dyDescent="0.25">
      <c r="A341" s="55"/>
      <c r="B341" s="57"/>
      <c r="C341" s="57"/>
      <c r="D341" s="57"/>
      <c r="E341" s="57"/>
      <c r="F341" s="57"/>
      <c r="G341" s="14">
        <v>2021</v>
      </c>
      <c r="H341" s="6">
        <f t="shared" si="71"/>
        <v>506880</v>
      </c>
      <c r="I341" s="6">
        <f t="shared" si="71"/>
        <v>0</v>
      </c>
      <c r="J341" s="6">
        <f t="shared" si="71"/>
        <v>0</v>
      </c>
      <c r="K341" s="6">
        <v>506880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55"/>
      <c r="U341" s="55"/>
      <c r="V341" s="55"/>
      <c r="W341" s="80"/>
      <c r="X341" s="74"/>
      <c r="Y341" s="55"/>
      <c r="Z341" s="80"/>
      <c r="AA341" s="43"/>
    </row>
    <row r="342" spans="1:27" s="17" customFormat="1" x14ac:dyDescent="0.25">
      <c r="A342" s="56"/>
      <c r="B342" s="57"/>
      <c r="C342" s="57"/>
      <c r="D342" s="57"/>
      <c r="E342" s="57"/>
      <c r="F342" s="57"/>
      <c r="G342" s="14">
        <v>2022</v>
      </c>
      <c r="H342" s="6">
        <f t="shared" si="71"/>
        <v>20000</v>
      </c>
      <c r="I342" s="6">
        <f t="shared" si="71"/>
        <v>0</v>
      </c>
      <c r="J342" s="6">
        <f t="shared" si="71"/>
        <v>0</v>
      </c>
      <c r="K342" s="6">
        <v>0</v>
      </c>
      <c r="L342" s="6">
        <v>0</v>
      </c>
      <c r="M342" s="6">
        <v>0</v>
      </c>
      <c r="N342" s="6">
        <v>20000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56"/>
      <c r="U342" s="56"/>
      <c r="V342" s="56"/>
      <c r="W342" s="81"/>
      <c r="X342" s="75"/>
      <c r="Y342" s="56"/>
      <c r="Z342" s="81"/>
      <c r="AA342" s="44"/>
    </row>
    <row r="343" spans="1:27" s="17" customFormat="1" ht="36.75" customHeight="1" x14ac:dyDescent="0.25">
      <c r="A343" s="54">
        <v>67</v>
      </c>
      <c r="B343" s="57" t="s">
        <v>234</v>
      </c>
      <c r="C343" s="57" t="s">
        <v>178</v>
      </c>
      <c r="D343" s="57" t="s">
        <v>342</v>
      </c>
      <c r="E343" s="57" t="s">
        <v>235</v>
      </c>
      <c r="F343" s="57" t="s">
        <v>95</v>
      </c>
      <c r="G343" s="14" t="s">
        <v>52</v>
      </c>
      <c r="H343" s="6">
        <f t="shared" si="71"/>
        <v>4251.9690000000001</v>
      </c>
      <c r="I343" s="6">
        <f t="shared" si="71"/>
        <v>0</v>
      </c>
      <c r="J343" s="6">
        <f t="shared" si="71"/>
        <v>0</v>
      </c>
      <c r="K343" s="6">
        <f t="shared" ref="K343:S343" si="75">SUM(K344:K345)</f>
        <v>0</v>
      </c>
      <c r="L343" s="6">
        <f t="shared" si="75"/>
        <v>0</v>
      </c>
      <c r="M343" s="6">
        <f t="shared" si="75"/>
        <v>0</v>
      </c>
      <c r="N343" s="6">
        <f t="shared" si="75"/>
        <v>4251.9690000000001</v>
      </c>
      <c r="O343" s="6">
        <f t="shared" si="75"/>
        <v>0</v>
      </c>
      <c r="P343" s="6">
        <f t="shared" si="75"/>
        <v>0</v>
      </c>
      <c r="Q343" s="6">
        <f t="shared" si="75"/>
        <v>0</v>
      </c>
      <c r="R343" s="6">
        <f t="shared" si="75"/>
        <v>0</v>
      </c>
      <c r="S343" s="6">
        <f t="shared" si="75"/>
        <v>0</v>
      </c>
      <c r="T343" s="54" t="s">
        <v>54</v>
      </c>
      <c r="U343" s="54" t="s">
        <v>54</v>
      </c>
      <c r="V343" s="65">
        <v>43683</v>
      </c>
      <c r="W343" s="79" t="s">
        <v>236</v>
      </c>
      <c r="X343" s="73">
        <v>4615</v>
      </c>
      <c r="Y343" s="54" t="s">
        <v>162</v>
      </c>
      <c r="Z343" s="85">
        <v>44063</v>
      </c>
      <c r="AA343" s="51" t="s">
        <v>487</v>
      </c>
    </row>
    <row r="344" spans="1:27" s="17" customFormat="1" ht="15" customHeight="1" x14ac:dyDescent="0.25">
      <c r="A344" s="55"/>
      <c r="B344" s="57"/>
      <c r="C344" s="57" t="s">
        <v>42</v>
      </c>
      <c r="D344" s="57"/>
      <c r="E344" s="57"/>
      <c r="F344" s="57"/>
      <c r="G344" s="14">
        <v>2019</v>
      </c>
      <c r="H344" s="6">
        <f t="shared" si="71"/>
        <v>1517.8330000000001</v>
      </c>
      <c r="I344" s="6">
        <f t="shared" si="71"/>
        <v>0</v>
      </c>
      <c r="J344" s="6">
        <f t="shared" si="71"/>
        <v>0</v>
      </c>
      <c r="K344" s="6">
        <v>0</v>
      </c>
      <c r="L344" s="6">
        <v>0</v>
      </c>
      <c r="M344" s="6">
        <v>0</v>
      </c>
      <c r="N344" s="6">
        <v>1517.8330000000001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55"/>
      <c r="U344" s="55"/>
      <c r="V344" s="55"/>
      <c r="W344" s="80"/>
      <c r="X344" s="74"/>
      <c r="Y344" s="55"/>
      <c r="Z344" s="80"/>
      <c r="AA344" s="43"/>
    </row>
    <row r="345" spans="1:27" s="17" customFormat="1" x14ac:dyDescent="0.25">
      <c r="A345" s="56"/>
      <c r="B345" s="57"/>
      <c r="C345" s="57"/>
      <c r="D345" s="57"/>
      <c r="E345" s="57"/>
      <c r="F345" s="57"/>
      <c r="G345" s="14">
        <v>2020</v>
      </c>
      <c r="H345" s="6">
        <f t="shared" si="71"/>
        <v>2734.136</v>
      </c>
      <c r="I345" s="6">
        <f t="shared" si="71"/>
        <v>0</v>
      </c>
      <c r="J345" s="6">
        <f t="shared" si="71"/>
        <v>0</v>
      </c>
      <c r="K345" s="6">
        <v>0</v>
      </c>
      <c r="L345" s="6">
        <v>0</v>
      </c>
      <c r="M345" s="6">
        <v>0</v>
      </c>
      <c r="N345" s="6">
        <v>2734.136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55"/>
      <c r="U345" s="55"/>
      <c r="V345" s="55"/>
      <c r="W345" s="80"/>
      <c r="X345" s="74"/>
      <c r="Y345" s="55"/>
      <c r="Z345" s="80"/>
      <c r="AA345" s="43"/>
    </row>
    <row r="346" spans="1:27" s="17" customFormat="1" ht="15" customHeight="1" x14ac:dyDescent="0.25">
      <c r="A346" s="54">
        <v>68</v>
      </c>
      <c r="B346" s="57" t="s">
        <v>237</v>
      </c>
      <c r="C346" s="57" t="s">
        <v>178</v>
      </c>
      <c r="D346" s="57" t="s">
        <v>342</v>
      </c>
      <c r="E346" s="57" t="s">
        <v>238</v>
      </c>
      <c r="F346" s="57" t="s">
        <v>239</v>
      </c>
      <c r="G346" s="14" t="s">
        <v>99</v>
      </c>
      <c r="H346" s="6">
        <f t="shared" si="71"/>
        <v>16459.71</v>
      </c>
      <c r="I346" s="6">
        <f t="shared" si="71"/>
        <v>0</v>
      </c>
      <c r="J346" s="6">
        <f t="shared" si="71"/>
        <v>0</v>
      </c>
      <c r="K346" s="6">
        <f t="shared" ref="K346:S346" si="76">SUM(K347:K350)</f>
        <v>0</v>
      </c>
      <c r="L346" s="6">
        <f t="shared" si="76"/>
        <v>0</v>
      </c>
      <c r="M346" s="6">
        <f t="shared" si="76"/>
        <v>0</v>
      </c>
      <c r="N346" s="6">
        <f t="shared" si="76"/>
        <v>16459.71</v>
      </c>
      <c r="O346" s="6">
        <f t="shared" si="76"/>
        <v>0</v>
      </c>
      <c r="P346" s="6">
        <f t="shared" si="76"/>
        <v>0</v>
      </c>
      <c r="Q346" s="6">
        <f t="shared" si="76"/>
        <v>0</v>
      </c>
      <c r="R346" s="6">
        <f t="shared" si="76"/>
        <v>0</v>
      </c>
      <c r="S346" s="6">
        <f t="shared" si="76"/>
        <v>0</v>
      </c>
      <c r="T346" s="54" t="s">
        <v>54</v>
      </c>
      <c r="U346" s="54" t="s">
        <v>54</v>
      </c>
      <c r="V346" s="65">
        <v>43738</v>
      </c>
      <c r="W346" s="79" t="s">
        <v>488</v>
      </c>
      <c r="X346" s="73">
        <v>16422.368999999999</v>
      </c>
      <c r="Y346" s="54" t="s">
        <v>489</v>
      </c>
      <c r="Z346" s="85">
        <v>44185</v>
      </c>
      <c r="AA346" s="51" t="s">
        <v>487</v>
      </c>
    </row>
    <row r="347" spans="1:27" s="17" customFormat="1" ht="15" customHeight="1" x14ac:dyDescent="0.25">
      <c r="A347" s="55"/>
      <c r="B347" s="57"/>
      <c r="C347" s="57" t="s">
        <v>42</v>
      </c>
      <c r="D347" s="57"/>
      <c r="E347" s="57"/>
      <c r="F347" s="57"/>
      <c r="G347" s="14">
        <v>2019</v>
      </c>
      <c r="H347" s="6">
        <f t="shared" si="71"/>
        <v>5267.107</v>
      </c>
      <c r="I347" s="6">
        <f t="shared" si="71"/>
        <v>0</v>
      </c>
      <c r="J347" s="6">
        <f t="shared" si="71"/>
        <v>0</v>
      </c>
      <c r="K347" s="6">
        <v>0</v>
      </c>
      <c r="L347" s="6">
        <v>0</v>
      </c>
      <c r="M347" s="6">
        <v>0</v>
      </c>
      <c r="N347" s="6">
        <v>5267.107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55"/>
      <c r="U347" s="55"/>
      <c r="V347" s="55"/>
      <c r="W347" s="80"/>
      <c r="X347" s="74"/>
      <c r="Y347" s="55"/>
      <c r="Z347" s="80"/>
      <c r="AA347" s="43"/>
    </row>
    <row r="348" spans="1:27" s="17" customFormat="1" x14ac:dyDescent="0.25">
      <c r="A348" s="55"/>
      <c r="B348" s="57"/>
      <c r="C348" s="57"/>
      <c r="D348" s="57"/>
      <c r="E348" s="57"/>
      <c r="F348" s="57"/>
      <c r="G348" s="14">
        <v>2020</v>
      </c>
      <c r="H348" s="6">
        <f t="shared" si="71"/>
        <v>11192.602999999999</v>
      </c>
      <c r="I348" s="6">
        <f t="shared" si="71"/>
        <v>0</v>
      </c>
      <c r="J348" s="6">
        <f t="shared" si="71"/>
        <v>0</v>
      </c>
      <c r="K348" s="6">
        <v>0</v>
      </c>
      <c r="L348" s="6">
        <v>0</v>
      </c>
      <c r="M348" s="6">
        <v>0</v>
      </c>
      <c r="N348" s="6">
        <v>11192.602999999999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55"/>
      <c r="U348" s="55"/>
      <c r="V348" s="55"/>
      <c r="W348" s="80"/>
      <c r="X348" s="74"/>
      <c r="Y348" s="55"/>
      <c r="Z348" s="80"/>
      <c r="AA348" s="43"/>
    </row>
    <row r="349" spans="1:27" s="17" customFormat="1" x14ac:dyDescent="0.25">
      <c r="A349" s="55"/>
      <c r="B349" s="57"/>
      <c r="C349" s="57"/>
      <c r="D349" s="57"/>
      <c r="E349" s="57"/>
      <c r="F349" s="57"/>
      <c r="G349" s="14">
        <v>2021</v>
      </c>
      <c r="H349" s="6">
        <f t="shared" ref="H349:J362" si="77">K349+N349+Q349</f>
        <v>0</v>
      </c>
      <c r="I349" s="6">
        <f t="shared" si="77"/>
        <v>0</v>
      </c>
      <c r="J349" s="6">
        <f t="shared" si="77"/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55"/>
      <c r="U349" s="55"/>
      <c r="V349" s="55"/>
      <c r="W349" s="80"/>
      <c r="X349" s="74"/>
      <c r="Y349" s="55"/>
      <c r="Z349" s="80"/>
      <c r="AA349" s="43"/>
    </row>
    <row r="350" spans="1:27" s="17" customFormat="1" x14ac:dyDescent="0.25">
      <c r="A350" s="56"/>
      <c r="B350" s="57"/>
      <c r="C350" s="57"/>
      <c r="D350" s="57"/>
      <c r="E350" s="57"/>
      <c r="F350" s="57"/>
      <c r="G350" s="14">
        <v>2022</v>
      </c>
      <c r="H350" s="6">
        <f t="shared" si="77"/>
        <v>0</v>
      </c>
      <c r="I350" s="6">
        <f t="shared" si="77"/>
        <v>0</v>
      </c>
      <c r="J350" s="6">
        <f t="shared" si="77"/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56"/>
      <c r="U350" s="56"/>
      <c r="V350" s="56"/>
      <c r="W350" s="81"/>
      <c r="X350" s="75"/>
      <c r="Y350" s="56"/>
      <c r="Z350" s="81"/>
      <c r="AA350" s="44"/>
    </row>
    <row r="351" spans="1:27" s="17" customFormat="1" ht="15" customHeight="1" x14ac:dyDescent="0.25">
      <c r="A351" s="54">
        <v>69</v>
      </c>
      <c r="B351" s="54" t="s">
        <v>240</v>
      </c>
      <c r="C351" s="54" t="s">
        <v>178</v>
      </c>
      <c r="D351" s="54" t="s">
        <v>342</v>
      </c>
      <c r="E351" s="54" t="s">
        <v>241</v>
      </c>
      <c r="F351" s="54" t="s">
        <v>242</v>
      </c>
      <c r="G351" s="14" t="s">
        <v>99</v>
      </c>
      <c r="H351" s="6">
        <f t="shared" si="77"/>
        <v>9308.84</v>
      </c>
      <c r="I351" s="6">
        <f t="shared" si="77"/>
        <v>0</v>
      </c>
      <c r="J351" s="6">
        <f t="shared" si="77"/>
        <v>0</v>
      </c>
      <c r="K351" s="6">
        <f t="shared" ref="K351:S351" si="78">SUM(K352:K355)</f>
        <v>0</v>
      </c>
      <c r="L351" s="6">
        <f t="shared" si="78"/>
        <v>0</v>
      </c>
      <c r="M351" s="6">
        <f t="shared" si="78"/>
        <v>0</v>
      </c>
      <c r="N351" s="6">
        <f t="shared" si="78"/>
        <v>9308.84</v>
      </c>
      <c r="O351" s="6">
        <f t="shared" si="78"/>
        <v>0</v>
      </c>
      <c r="P351" s="6">
        <f t="shared" si="78"/>
        <v>0</v>
      </c>
      <c r="Q351" s="6">
        <f t="shared" si="78"/>
        <v>0</v>
      </c>
      <c r="R351" s="6">
        <f t="shared" si="78"/>
        <v>0</v>
      </c>
      <c r="S351" s="6">
        <f t="shared" si="78"/>
        <v>0</v>
      </c>
      <c r="T351" s="54" t="s">
        <v>54</v>
      </c>
      <c r="U351" s="54" t="s">
        <v>54</v>
      </c>
      <c r="V351" s="65">
        <v>43738</v>
      </c>
      <c r="W351" s="79" t="s">
        <v>490</v>
      </c>
      <c r="X351" s="73">
        <v>9169.6129999999994</v>
      </c>
      <c r="Y351" s="54" t="s">
        <v>489</v>
      </c>
      <c r="Z351" s="85">
        <v>44124</v>
      </c>
      <c r="AA351" s="51" t="s">
        <v>487</v>
      </c>
    </row>
    <row r="352" spans="1:27" s="17" customFormat="1" ht="15" customHeight="1" x14ac:dyDescent="0.25">
      <c r="A352" s="55"/>
      <c r="B352" s="55"/>
      <c r="C352" s="55" t="s">
        <v>42</v>
      </c>
      <c r="D352" s="55"/>
      <c r="E352" s="55"/>
      <c r="F352" s="55"/>
      <c r="G352" s="14">
        <v>2019</v>
      </c>
      <c r="H352" s="6">
        <f t="shared" si="77"/>
        <v>2978.8290000000002</v>
      </c>
      <c r="I352" s="6">
        <f t="shared" si="77"/>
        <v>0</v>
      </c>
      <c r="J352" s="6">
        <f t="shared" si="77"/>
        <v>0</v>
      </c>
      <c r="K352" s="6">
        <v>0</v>
      </c>
      <c r="L352" s="6">
        <v>0</v>
      </c>
      <c r="M352" s="6">
        <v>0</v>
      </c>
      <c r="N352" s="6">
        <v>2978.8290000000002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55"/>
      <c r="U352" s="55"/>
      <c r="V352" s="71"/>
      <c r="W352" s="80"/>
      <c r="X352" s="74"/>
      <c r="Y352" s="55"/>
      <c r="Z352" s="86"/>
      <c r="AA352" s="52"/>
    </row>
    <row r="353" spans="1:27" s="17" customFormat="1" x14ac:dyDescent="0.25">
      <c r="A353" s="55"/>
      <c r="B353" s="55"/>
      <c r="C353" s="55"/>
      <c r="D353" s="55"/>
      <c r="E353" s="55"/>
      <c r="F353" s="55"/>
      <c r="G353" s="14">
        <v>2020</v>
      </c>
      <c r="H353" s="6">
        <f t="shared" si="77"/>
        <v>6330.0110000000004</v>
      </c>
      <c r="I353" s="6">
        <f t="shared" si="77"/>
        <v>0</v>
      </c>
      <c r="J353" s="6">
        <f t="shared" si="77"/>
        <v>0</v>
      </c>
      <c r="K353" s="6">
        <v>0</v>
      </c>
      <c r="L353" s="6">
        <v>0</v>
      </c>
      <c r="M353" s="6">
        <v>0</v>
      </c>
      <c r="N353" s="6">
        <v>6330.0110000000004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55"/>
      <c r="U353" s="55"/>
      <c r="V353" s="71"/>
      <c r="W353" s="80"/>
      <c r="X353" s="74"/>
      <c r="Y353" s="55"/>
      <c r="Z353" s="86"/>
      <c r="AA353" s="52"/>
    </row>
    <row r="354" spans="1:27" s="17" customFormat="1" x14ac:dyDescent="0.25">
      <c r="A354" s="55"/>
      <c r="B354" s="55"/>
      <c r="C354" s="55"/>
      <c r="D354" s="55"/>
      <c r="E354" s="55"/>
      <c r="F354" s="55"/>
      <c r="G354" s="14">
        <v>2021</v>
      </c>
      <c r="H354" s="6">
        <f t="shared" si="77"/>
        <v>0</v>
      </c>
      <c r="I354" s="6">
        <f t="shared" si="77"/>
        <v>0</v>
      </c>
      <c r="J354" s="6">
        <f t="shared" si="77"/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55"/>
      <c r="U354" s="55"/>
      <c r="V354" s="71"/>
      <c r="W354" s="80"/>
      <c r="X354" s="74"/>
      <c r="Y354" s="55"/>
      <c r="Z354" s="86"/>
      <c r="AA354" s="52"/>
    </row>
    <row r="355" spans="1:27" s="17" customFormat="1" x14ac:dyDescent="0.25">
      <c r="A355" s="56"/>
      <c r="B355" s="56"/>
      <c r="C355" s="56"/>
      <c r="D355" s="56"/>
      <c r="E355" s="56"/>
      <c r="F355" s="56"/>
      <c r="G355" s="14">
        <v>2022</v>
      </c>
      <c r="H355" s="6">
        <f t="shared" si="77"/>
        <v>0</v>
      </c>
      <c r="I355" s="6">
        <f t="shared" si="77"/>
        <v>0</v>
      </c>
      <c r="J355" s="6">
        <f t="shared" si="77"/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56"/>
      <c r="U355" s="56"/>
      <c r="V355" s="72"/>
      <c r="W355" s="81"/>
      <c r="X355" s="75"/>
      <c r="Y355" s="56"/>
      <c r="Z355" s="87"/>
      <c r="AA355" s="53"/>
    </row>
    <row r="356" spans="1:27" s="17" customFormat="1" ht="15" customHeight="1" x14ac:dyDescent="0.25">
      <c r="A356" s="54">
        <v>70</v>
      </c>
      <c r="B356" s="54" t="s">
        <v>243</v>
      </c>
      <c r="C356" s="54" t="s">
        <v>178</v>
      </c>
      <c r="D356" s="54" t="s">
        <v>342</v>
      </c>
      <c r="E356" s="54" t="s">
        <v>244</v>
      </c>
      <c r="F356" s="54" t="s">
        <v>89</v>
      </c>
      <c r="G356" s="14" t="s">
        <v>99</v>
      </c>
      <c r="H356" s="6">
        <f t="shared" si="77"/>
        <v>68131.509000000005</v>
      </c>
      <c r="I356" s="6">
        <f t="shared" si="77"/>
        <v>64691.023999999998</v>
      </c>
      <c r="J356" s="6">
        <f t="shared" si="77"/>
        <v>64691.023999999998</v>
      </c>
      <c r="K356" s="6">
        <f t="shared" ref="K356:S356" si="79">SUM(K357:K362)</f>
        <v>270</v>
      </c>
      <c r="L356" s="6">
        <f t="shared" si="79"/>
        <v>0</v>
      </c>
      <c r="M356" s="6">
        <f t="shared" si="79"/>
        <v>0</v>
      </c>
      <c r="N356" s="6">
        <f t="shared" si="79"/>
        <v>67861.509000000005</v>
      </c>
      <c r="O356" s="6">
        <f t="shared" si="79"/>
        <v>64691.023999999998</v>
      </c>
      <c r="P356" s="6">
        <f t="shared" si="79"/>
        <v>64691.023999999998</v>
      </c>
      <c r="Q356" s="6">
        <f t="shared" si="79"/>
        <v>0</v>
      </c>
      <c r="R356" s="6">
        <f t="shared" si="79"/>
        <v>0</v>
      </c>
      <c r="S356" s="6">
        <f t="shared" si="79"/>
        <v>0</v>
      </c>
      <c r="T356" s="54" t="s">
        <v>54</v>
      </c>
      <c r="U356" s="54" t="s">
        <v>54</v>
      </c>
      <c r="V356" s="65">
        <v>42871</v>
      </c>
      <c r="W356" s="54" t="s">
        <v>169</v>
      </c>
      <c r="X356" s="73">
        <v>61044.902999999998</v>
      </c>
      <c r="Y356" s="54" t="s">
        <v>170</v>
      </c>
      <c r="Z356" s="85" t="s">
        <v>54</v>
      </c>
      <c r="AA356" s="51" t="s">
        <v>245</v>
      </c>
    </row>
    <row r="357" spans="1:27" s="17" customFormat="1" ht="15" customHeight="1" x14ac:dyDescent="0.25">
      <c r="A357" s="55"/>
      <c r="B357" s="55"/>
      <c r="C357" s="55" t="s">
        <v>42</v>
      </c>
      <c r="D357" s="55"/>
      <c r="E357" s="55"/>
      <c r="F357" s="55"/>
      <c r="G357" s="14">
        <v>2014</v>
      </c>
      <c r="H357" s="6">
        <f t="shared" si="77"/>
        <v>1180.1669999999999</v>
      </c>
      <c r="I357" s="6">
        <f t="shared" si="77"/>
        <v>1180.1669999999999</v>
      </c>
      <c r="J357" s="6">
        <f t="shared" si="77"/>
        <v>1180.1669999999999</v>
      </c>
      <c r="K357" s="6">
        <v>0</v>
      </c>
      <c r="L357" s="6">
        <v>0</v>
      </c>
      <c r="M357" s="6">
        <v>0</v>
      </c>
      <c r="N357" s="6">
        <v>1180.1669999999999</v>
      </c>
      <c r="O357" s="6">
        <v>1180.1669999999999</v>
      </c>
      <c r="P357" s="6">
        <v>1180.1669999999999</v>
      </c>
      <c r="Q357" s="6">
        <v>0</v>
      </c>
      <c r="R357" s="6">
        <v>0</v>
      </c>
      <c r="S357" s="6">
        <v>0</v>
      </c>
      <c r="T357" s="55"/>
      <c r="U357" s="55"/>
      <c r="V357" s="71"/>
      <c r="W357" s="55"/>
      <c r="X357" s="74"/>
      <c r="Y357" s="55"/>
      <c r="Z357" s="86"/>
      <c r="AA357" s="52"/>
    </row>
    <row r="358" spans="1:27" s="17" customFormat="1" x14ac:dyDescent="0.25">
      <c r="A358" s="55"/>
      <c r="B358" s="55"/>
      <c r="C358" s="55"/>
      <c r="D358" s="55"/>
      <c r="E358" s="55"/>
      <c r="F358" s="55"/>
      <c r="G358" s="14">
        <v>2015</v>
      </c>
      <c r="H358" s="6">
        <f t="shared" si="77"/>
        <v>0</v>
      </c>
      <c r="I358" s="6">
        <f t="shared" si="77"/>
        <v>0</v>
      </c>
      <c r="J358" s="6">
        <f t="shared" si="77"/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55"/>
      <c r="U358" s="55"/>
      <c r="V358" s="71"/>
      <c r="W358" s="55"/>
      <c r="X358" s="74"/>
      <c r="Y358" s="55"/>
      <c r="Z358" s="86"/>
      <c r="AA358" s="52"/>
    </row>
    <row r="359" spans="1:27" s="17" customFormat="1" x14ac:dyDescent="0.25">
      <c r="A359" s="55"/>
      <c r="B359" s="55"/>
      <c r="C359" s="55"/>
      <c r="D359" s="55"/>
      <c r="E359" s="55"/>
      <c r="F359" s="55"/>
      <c r="G359" s="14">
        <v>2016</v>
      </c>
      <c r="H359" s="6">
        <f t="shared" si="77"/>
        <v>2570.2860000000001</v>
      </c>
      <c r="I359" s="6">
        <f t="shared" si="77"/>
        <v>2300.2860000000001</v>
      </c>
      <c r="J359" s="6">
        <f t="shared" si="77"/>
        <v>2300.2860000000001</v>
      </c>
      <c r="K359" s="6">
        <v>270</v>
      </c>
      <c r="L359" s="6">
        <v>0</v>
      </c>
      <c r="M359" s="6">
        <v>0</v>
      </c>
      <c r="N359" s="6">
        <v>2300.2860000000001</v>
      </c>
      <c r="O359" s="7">
        <v>2300.2860000000001</v>
      </c>
      <c r="P359" s="7">
        <v>2300.2860000000001</v>
      </c>
      <c r="Q359" s="6">
        <v>0</v>
      </c>
      <c r="R359" s="6">
        <v>0</v>
      </c>
      <c r="S359" s="6">
        <v>0</v>
      </c>
      <c r="T359" s="55"/>
      <c r="U359" s="55"/>
      <c r="V359" s="71"/>
      <c r="W359" s="55"/>
      <c r="X359" s="74"/>
      <c r="Y359" s="55"/>
      <c r="Z359" s="86"/>
      <c r="AA359" s="52"/>
    </row>
    <row r="360" spans="1:27" s="17" customFormat="1" x14ac:dyDescent="0.25">
      <c r="A360" s="55"/>
      <c r="B360" s="55"/>
      <c r="C360" s="55"/>
      <c r="D360" s="55"/>
      <c r="E360" s="55"/>
      <c r="F360" s="55"/>
      <c r="G360" s="14">
        <v>2017</v>
      </c>
      <c r="H360" s="6">
        <f t="shared" si="77"/>
        <v>20000</v>
      </c>
      <c r="I360" s="6">
        <f t="shared" si="77"/>
        <v>19952.669000000002</v>
      </c>
      <c r="J360" s="6">
        <f t="shared" si="77"/>
        <v>19952.669000000002</v>
      </c>
      <c r="K360" s="6">
        <v>0</v>
      </c>
      <c r="L360" s="6">
        <v>0</v>
      </c>
      <c r="M360" s="6">
        <v>0</v>
      </c>
      <c r="N360" s="6">
        <v>20000</v>
      </c>
      <c r="O360" s="7">
        <v>19952.669000000002</v>
      </c>
      <c r="P360" s="7">
        <v>19952.669000000002</v>
      </c>
      <c r="Q360" s="6">
        <v>0</v>
      </c>
      <c r="R360" s="6">
        <v>0</v>
      </c>
      <c r="S360" s="6">
        <v>0</v>
      </c>
      <c r="T360" s="55"/>
      <c r="U360" s="55"/>
      <c r="V360" s="71"/>
      <c r="W360" s="55"/>
      <c r="X360" s="74"/>
      <c r="Y360" s="55"/>
      <c r="Z360" s="86"/>
      <c r="AA360" s="52"/>
    </row>
    <row r="361" spans="1:27" s="17" customFormat="1" x14ac:dyDescent="0.25">
      <c r="A361" s="55"/>
      <c r="B361" s="55"/>
      <c r="C361" s="55"/>
      <c r="D361" s="55"/>
      <c r="E361" s="55"/>
      <c r="F361" s="55"/>
      <c r="G361" s="14">
        <v>2018</v>
      </c>
      <c r="H361" s="6">
        <f t="shared" si="77"/>
        <v>42386.190999999999</v>
      </c>
      <c r="I361" s="6">
        <f t="shared" si="77"/>
        <v>39263.036999999997</v>
      </c>
      <c r="J361" s="6">
        <f>M361+P361+S361</f>
        <v>39263.036999999997</v>
      </c>
      <c r="K361" s="6">
        <v>0</v>
      </c>
      <c r="L361" s="6">
        <v>0</v>
      </c>
      <c r="M361" s="6">
        <v>0</v>
      </c>
      <c r="N361" s="6">
        <v>42386.190999999999</v>
      </c>
      <c r="O361" s="6">
        <v>39263.036999999997</v>
      </c>
      <c r="P361" s="6">
        <v>39263.036999999997</v>
      </c>
      <c r="Q361" s="6">
        <v>0</v>
      </c>
      <c r="R361" s="6">
        <v>0</v>
      </c>
      <c r="S361" s="6">
        <v>0</v>
      </c>
      <c r="T361" s="55"/>
      <c r="U361" s="55"/>
      <c r="V361" s="71"/>
      <c r="W361" s="55"/>
      <c r="X361" s="74"/>
      <c r="Y361" s="55"/>
      <c r="Z361" s="86"/>
      <c r="AA361" s="52"/>
    </row>
    <row r="362" spans="1:27" s="17" customFormat="1" x14ac:dyDescent="0.25">
      <c r="A362" s="56"/>
      <c r="B362" s="56"/>
      <c r="C362" s="56"/>
      <c r="D362" s="56"/>
      <c r="E362" s="56"/>
      <c r="F362" s="56"/>
      <c r="G362" s="14">
        <v>2019</v>
      </c>
      <c r="H362" s="6">
        <f t="shared" si="77"/>
        <v>1994.865</v>
      </c>
      <c r="I362" s="6">
        <f t="shared" si="77"/>
        <v>1994.865</v>
      </c>
      <c r="J362" s="6">
        <f t="shared" si="77"/>
        <v>1994.865</v>
      </c>
      <c r="K362" s="6">
        <v>0</v>
      </c>
      <c r="L362" s="6">
        <v>0</v>
      </c>
      <c r="M362" s="6">
        <v>0</v>
      </c>
      <c r="N362" s="6">
        <v>1994.865</v>
      </c>
      <c r="O362" s="6">
        <v>1994.865</v>
      </c>
      <c r="P362" s="6">
        <v>1994.865</v>
      </c>
      <c r="Q362" s="6">
        <v>0</v>
      </c>
      <c r="R362" s="6">
        <v>0</v>
      </c>
      <c r="S362" s="6">
        <v>0</v>
      </c>
      <c r="T362" s="56"/>
      <c r="U362" s="56"/>
      <c r="V362" s="72"/>
      <c r="W362" s="56"/>
      <c r="X362" s="75"/>
      <c r="Y362" s="56"/>
      <c r="Z362" s="87"/>
      <c r="AA362" s="53"/>
    </row>
    <row r="363" spans="1:27" s="17" customFormat="1" ht="35.25" customHeight="1" x14ac:dyDescent="0.25">
      <c r="A363" s="54">
        <v>71</v>
      </c>
      <c r="B363" s="54" t="s">
        <v>345</v>
      </c>
      <c r="C363" s="54" t="s">
        <v>346</v>
      </c>
      <c r="D363" s="54" t="s">
        <v>347</v>
      </c>
      <c r="E363" s="76" t="s">
        <v>348</v>
      </c>
      <c r="F363" s="79" t="s">
        <v>260</v>
      </c>
      <c r="G363" s="14" t="s">
        <v>82</v>
      </c>
      <c r="H363" s="6">
        <v>509946.3</v>
      </c>
      <c r="I363" s="6">
        <v>65290.06</v>
      </c>
      <c r="J363" s="6">
        <v>0</v>
      </c>
      <c r="K363" s="6">
        <v>329364.09999999998</v>
      </c>
      <c r="L363" s="6">
        <v>62598.11</v>
      </c>
      <c r="M363" s="6">
        <v>0</v>
      </c>
      <c r="N363" s="6">
        <v>175382.75</v>
      </c>
      <c r="O363" s="6">
        <v>1939.11</v>
      </c>
      <c r="P363" s="6">
        <v>0</v>
      </c>
      <c r="Q363" s="6">
        <v>5199.45</v>
      </c>
      <c r="R363" s="6">
        <v>752.84</v>
      </c>
      <c r="S363" s="6">
        <v>0</v>
      </c>
      <c r="T363" s="54" t="s">
        <v>349</v>
      </c>
      <c r="U363" s="54" t="s">
        <v>350</v>
      </c>
      <c r="V363" s="64">
        <v>43787</v>
      </c>
      <c r="W363" s="61" t="s">
        <v>351</v>
      </c>
      <c r="X363" s="61">
        <v>508093.87300000002</v>
      </c>
      <c r="Y363" s="61" t="s">
        <v>68</v>
      </c>
      <c r="Z363" s="64">
        <v>44555</v>
      </c>
      <c r="AA363" s="61" t="s">
        <v>188</v>
      </c>
    </row>
    <row r="364" spans="1:27" s="17" customFormat="1" ht="36.75" customHeight="1" x14ac:dyDescent="0.25">
      <c r="A364" s="55"/>
      <c r="B364" s="55"/>
      <c r="C364" s="55"/>
      <c r="D364" s="55"/>
      <c r="E364" s="77"/>
      <c r="F364" s="80"/>
      <c r="G364" s="14">
        <v>2019</v>
      </c>
      <c r="H364" s="6">
        <v>65328.44</v>
      </c>
      <c r="I364" s="6">
        <v>65290.06</v>
      </c>
      <c r="J364" s="6">
        <v>0</v>
      </c>
      <c r="K364" s="6">
        <v>62634.9</v>
      </c>
      <c r="L364" s="6">
        <v>62598.11</v>
      </c>
      <c r="M364" s="6">
        <v>0</v>
      </c>
      <c r="N364" s="6">
        <v>1940.25</v>
      </c>
      <c r="O364" s="6">
        <v>1939.11</v>
      </c>
      <c r="P364" s="6">
        <v>0</v>
      </c>
      <c r="Q364" s="6">
        <v>753.28</v>
      </c>
      <c r="R364" s="6">
        <v>752.84</v>
      </c>
      <c r="S364" s="6">
        <v>0</v>
      </c>
      <c r="T364" s="55"/>
      <c r="U364" s="55"/>
      <c r="V364" s="62"/>
      <c r="W364" s="62"/>
      <c r="X364" s="62"/>
      <c r="Y364" s="62"/>
      <c r="Z364" s="62"/>
      <c r="AA364" s="62"/>
    </row>
    <row r="365" spans="1:27" s="17" customFormat="1" ht="28.5" customHeight="1" x14ac:dyDescent="0.25">
      <c r="A365" s="55"/>
      <c r="B365" s="55"/>
      <c r="C365" s="55"/>
      <c r="D365" s="55"/>
      <c r="E365" s="77"/>
      <c r="F365" s="80"/>
      <c r="G365" s="14">
        <v>2020</v>
      </c>
      <c r="H365" s="6">
        <v>152904.09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151375.04999999999</v>
      </c>
      <c r="O365" s="6">
        <v>0</v>
      </c>
      <c r="P365" s="6">
        <v>0</v>
      </c>
      <c r="Q365" s="6">
        <v>1529.04</v>
      </c>
      <c r="R365" s="6">
        <v>0</v>
      </c>
      <c r="S365" s="6">
        <v>0</v>
      </c>
      <c r="T365" s="55"/>
      <c r="U365" s="55"/>
      <c r="V365" s="62"/>
      <c r="W365" s="62"/>
      <c r="X365" s="62"/>
      <c r="Y365" s="62"/>
      <c r="Z365" s="62"/>
      <c r="AA365" s="62"/>
    </row>
    <row r="366" spans="1:27" s="17" customFormat="1" ht="39.75" customHeight="1" x14ac:dyDescent="0.25">
      <c r="A366" s="56"/>
      <c r="B366" s="56"/>
      <c r="C366" s="56"/>
      <c r="D366" s="56"/>
      <c r="E366" s="78"/>
      <c r="F366" s="81"/>
      <c r="G366" s="40">
        <v>2021</v>
      </c>
      <c r="H366" s="41">
        <v>291713.77</v>
      </c>
      <c r="I366" s="41">
        <v>0</v>
      </c>
      <c r="J366" s="41">
        <v>0</v>
      </c>
      <c r="K366" s="41">
        <v>266729.2</v>
      </c>
      <c r="L366" s="41">
        <v>0</v>
      </c>
      <c r="M366" s="41">
        <v>0</v>
      </c>
      <c r="N366" s="41">
        <v>22067.45</v>
      </c>
      <c r="O366" s="41">
        <v>0</v>
      </c>
      <c r="P366" s="41">
        <v>0</v>
      </c>
      <c r="Q366" s="41">
        <v>2917.12</v>
      </c>
      <c r="R366" s="41">
        <v>0</v>
      </c>
      <c r="S366" s="41">
        <v>0</v>
      </c>
      <c r="T366" s="55"/>
      <c r="U366" s="55"/>
      <c r="V366" s="63"/>
      <c r="W366" s="63"/>
      <c r="X366" s="63"/>
      <c r="Y366" s="63"/>
      <c r="Z366" s="63"/>
      <c r="AA366" s="63"/>
    </row>
  </sheetData>
  <autoFilter ref="A2:AA366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1" showButton="0"/>
    <filterColumn colId="22" showButton="0"/>
    <filterColumn colId="23" showButton="0"/>
    <filterColumn colId="24" showButton="0"/>
  </autoFilter>
  <mergeCells count="1045">
    <mergeCell ref="Y279:Y284"/>
    <mergeCell ref="Z279:Z284"/>
    <mergeCell ref="AA279:AA284"/>
    <mergeCell ref="A279:A284"/>
    <mergeCell ref="C306:C310"/>
    <mergeCell ref="C311:C316"/>
    <mergeCell ref="Y54:Y56"/>
    <mergeCell ref="Z54:Z56"/>
    <mergeCell ref="AA54:AA56"/>
    <mergeCell ref="U45:U49"/>
    <mergeCell ref="V45:V49"/>
    <mergeCell ref="W45:W49"/>
    <mergeCell ref="X45:X49"/>
    <mergeCell ref="Y45:Y49"/>
    <mergeCell ref="Z45:Z49"/>
    <mergeCell ref="AA45:AA49"/>
    <mergeCell ref="U50:U53"/>
    <mergeCell ref="V50:V53"/>
    <mergeCell ref="W50:W53"/>
    <mergeCell ref="X50:X53"/>
    <mergeCell ref="Y50:Y53"/>
    <mergeCell ref="Z50:Z53"/>
    <mergeCell ref="AA50:AA53"/>
    <mergeCell ref="F50:F53"/>
    <mergeCell ref="E50:E53"/>
    <mergeCell ref="D50:D53"/>
    <mergeCell ref="C50:C53"/>
    <mergeCell ref="B50:B53"/>
    <mergeCell ref="A50:A53"/>
    <mergeCell ref="F54:F56"/>
    <mergeCell ref="E54:E56"/>
    <mergeCell ref="D54:D56"/>
    <mergeCell ref="C54:C56"/>
    <mergeCell ref="B54:B56"/>
    <mergeCell ref="A54:A56"/>
    <mergeCell ref="X80:X83"/>
    <mergeCell ref="Y80:Y83"/>
    <mergeCell ref="Z80:Z83"/>
    <mergeCell ref="AA80:AA83"/>
    <mergeCell ref="A41:A44"/>
    <mergeCell ref="B41:B44"/>
    <mergeCell ref="C41:C44"/>
    <mergeCell ref="D41:D44"/>
    <mergeCell ref="E41:E44"/>
    <mergeCell ref="F41:F44"/>
    <mergeCell ref="T41:T44"/>
    <mergeCell ref="U41:U44"/>
    <mergeCell ref="V41:V44"/>
    <mergeCell ref="W41:W44"/>
    <mergeCell ref="X41:X44"/>
    <mergeCell ref="Y41:Y44"/>
    <mergeCell ref="Z41:Z44"/>
    <mergeCell ref="AA41:AA44"/>
    <mergeCell ref="F45:F49"/>
    <mergeCell ref="E45:E49"/>
    <mergeCell ref="D45:D49"/>
    <mergeCell ref="C45:C49"/>
    <mergeCell ref="B45:B49"/>
    <mergeCell ref="A45:A49"/>
    <mergeCell ref="A151:A153"/>
    <mergeCell ref="A154:A156"/>
    <mergeCell ref="Y172:Y174"/>
    <mergeCell ref="Z146:Z147"/>
    <mergeCell ref="Z148:Z150"/>
    <mergeCell ref="Z151:Z153"/>
    <mergeCell ref="Z154:Z156"/>
    <mergeCell ref="AA146:AA147"/>
    <mergeCell ref="AA148:AA150"/>
    <mergeCell ref="AA151:AA153"/>
    <mergeCell ref="AA154:AA156"/>
    <mergeCell ref="Z157:Z159"/>
    <mergeCell ref="AA157:AA159"/>
    <mergeCell ref="Z160:Z162"/>
    <mergeCell ref="AA160:AA162"/>
    <mergeCell ref="Z163:Z165"/>
    <mergeCell ref="AA163:AA165"/>
    <mergeCell ref="Z166:Z168"/>
    <mergeCell ref="AA166:AA168"/>
    <mergeCell ref="Z169:Z171"/>
    <mergeCell ref="AA169:AA171"/>
    <mergeCell ref="Z172:Z174"/>
    <mergeCell ref="AA172:AA174"/>
    <mergeCell ref="Y146:Y147"/>
    <mergeCell ref="Y148:Y150"/>
    <mergeCell ref="Y151:Y153"/>
    <mergeCell ref="Y154:Y156"/>
    <mergeCell ref="Y157:Y159"/>
    <mergeCell ref="Y160:Y162"/>
    <mergeCell ref="Y163:Y165"/>
    <mergeCell ref="F133:F136"/>
    <mergeCell ref="T133:T136"/>
    <mergeCell ref="U133:U136"/>
    <mergeCell ref="D106:D109"/>
    <mergeCell ref="W169:W171"/>
    <mergeCell ref="W172:W174"/>
    <mergeCell ref="X146:X147"/>
    <mergeCell ref="X148:X150"/>
    <mergeCell ref="X151:X153"/>
    <mergeCell ref="X154:X156"/>
    <mergeCell ref="X157:X159"/>
    <mergeCell ref="X160:X162"/>
    <mergeCell ref="X163:X165"/>
    <mergeCell ref="X166:X168"/>
    <mergeCell ref="X169:X171"/>
    <mergeCell ref="X172:X174"/>
    <mergeCell ref="A169:A171"/>
    <mergeCell ref="A172:A174"/>
    <mergeCell ref="T142:T174"/>
    <mergeCell ref="U142:U174"/>
    <mergeCell ref="V146:V147"/>
    <mergeCell ref="V148:V150"/>
    <mergeCell ref="V151:V153"/>
    <mergeCell ref="V154:V156"/>
    <mergeCell ref="V157:V159"/>
    <mergeCell ref="V160:V162"/>
    <mergeCell ref="V163:V165"/>
    <mergeCell ref="V166:V168"/>
    <mergeCell ref="V169:V171"/>
    <mergeCell ref="V172:V174"/>
    <mergeCell ref="A146:A147"/>
    <mergeCell ref="A148:A150"/>
    <mergeCell ref="E157:E159"/>
    <mergeCell ref="E160:E162"/>
    <mergeCell ref="E163:E165"/>
    <mergeCell ref="E166:E168"/>
    <mergeCell ref="E169:E171"/>
    <mergeCell ref="E172:E174"/>
    <mergeCell ref="B146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33:B136"/>
    <mergeCell ref="C133:C136"/>
    <mergeCell ref="D133:D136"/>
    <mergeCell ref="E133:E136"/>
    <mergeCell ref="Z115:Z117"/>
    <mergeCell ref="AA20:AA32"/>
    <mergeCell ref="U18:U32"/>
    <mergeCell ref="T18:T32"/>
    <mergeCell ref="V34:V35"/>
    <mergeCell ref="W34:W35"/>
    <mergeCell ref="X34:X35"/>
    <mergeCell ref="Y34:Y35"/>
    <mergeCell ref="Z34:Z35"/>
    <mergeCell ref="AA34:AA35"/>
    <mergeCell ref="X54:X56"/>
    <mergeCell ref="V87:V89"/>
    <mergeCell ref="V84:V86"/>
    <mergeCell ref="T33:T35"/>
    <mergeCell ref="U33:U35"/>
    <mergeCell ref="V73:V79"/>
    <mergeCell ref="T80:T83"/>
    <mergeCell ref="U80:U83"/>
    <mergeCell ref="V80:V83"/>
    <mergeCell ref="W80:W83"/>
    <mergeCell ref="T45:T49"/>
    <mergeCell ref="T50:T53"/>
    <mergeCell ref="T54:T56"/>
    <mergeCell ref="Y20:Y32"/>
    <mergeCell ref="D298:D301"/>
    <mergeCell ref="D302:D305"/>
    <mergeCell ref="D306:D310"/>
    <mergeCell ref="D311:D316"/>
    <mergeCell ref="D317:D325"/>
    <mergeCell ref="D326:D331"/>
    <mergeCell ref="D236:D240"/>
    <mergeCell ref="D241:D246"/>
    <mergeCell ref="D247:D253"/>
    <mergeCell ref="D254:D259"/>
    <mergeCell ref="D260:D265"/>
    <mergeCell ref="D266:D273"/>
    <mergeCell ref="D285:D291"/>
    <mergeCell ref="D292:D297"/>
    <mergeCell ref="D129:D131"/>
    <mergeCell ref="D137:D139"/>
    <mergeCell ref="D181:D185"/>
    <mergeCell ref="D186:D190"/>
    <mergeCell ref="D191:D198"/>
    <mergeCell ref="D199:D204"/>
    <mergeCell ref="D205:D210"/>
    <mergeCell ref="D211:D215"/>
    <mergeCell ref="D142:D174"/>
    <mergeCell ref="V133:V136"/>
    <mergeCell ref="W133:W136"/>
    <mergeCell ref="X133:X136"/>
    <mergeCell ref="Y133:Y136"/>
    <mergeCell ref="W115:W117"/>
    <mergeCell ref="X115:X117"/>
    <mergeCell ref="Y115:Y117"/>
    <mergeCell ref="F103:F105"/>
    <mergeCell ref="D279:D284"/>
    <mergeCell ref="J73:J77"/>
    <mergeCell ref="K73:K77"/>
    <mergeCell ref="L73:L77"/>
    <mergeCell ref="M73:M77"/>
    <mergeCell ref="Z36:Z40"/>
    <mergeCell ref="AA36:AA40"/>
    <mergeCell ref="Z57:Z59"/>
    <mergeCell ref="AA57:AA59"/>
    <mergeCell ref="W87:W89"/>
    <mergeCell ref="X87:X89"/>
    <mergeCell ref="Y87:Y89"/>
    <mergeCell ref="Z87:Z89"/>
    <mergeCell ref="AA87:AA89"/>
    <mergeCell ref="X93:X95"/>
    <mergeCell ref="W84:W86"/>
    <mergeCell ref="X84:X86"/>
    <mergeCell ref="Y84:Y86"/>
    <mergeCell ref="Z84:Z86"/>
    <mergeCell ref="AA84:AA86"/>
    <mergeCell ref="W73:W79"/>
    <mergeCell ref="X73:X79"/>
    <mergeCell ref="Y73:Y79"/>
    <mergeCell ref="Z73:Z79"/>
    <mergeCell ref="X60:X62"/>
    <mergeCell ref="X63:X65"/>
    <mergeCell ref="Y63:Y65"/>
    <mergeCell ref="Z63:Z65"/>
    <mergeCell ref="AA63:AA65"/>
    <mergeCell ref="U54:U56"/>
    <mergeCell ref="V54:V56"/>
    <mergeCell ref="W54:W56"/>
    <mergeCell ref="AA241:AA246"/>
    <mergeCell ref="Z241:Z246"/>
    <mergeCell ref="Y241:Y246"/>
    <mergeCell ref="X241:X246"/>
    <mergeCell ref="W241:W246"/>
    <mergeCell ref="V241:V246"/>
    <mergeCell ref="AA216:AA225"/>
    <mergeCell ref="Z216:Z225"/>
    <mergeCell ref="U60:U62"/>
    <mergeCell ref="V60:V62"/>
    <mergeCell ref="W60:W62"/>
    <mergeCell ref="T63:T65"/>
    <mergeCell ref="U63:U65"/>
    <mergeCell ref="V63:V65"/>
    <mergeCell ref="W63:W65"/>
    <mergeCell ref="T292:T297"/>
    <mergeCell ref="U292:U297"/>
    <mergeCell ref="V292:V297"/>
    <mergeCell ref="W285:W291"/>
    <mergeCell ref="V119:V120"/>
    <mergeCell ref="W119:W120"/>
    <mergeCell ref="X119:X120"/>
    <mergeCell ref="Y119:Y120"/>
    <mergeCell ref="Z119:Z120"/>
    <mergeCell ref="Y216:Y225"/>
    <mergeCell ref="X216:X225"/>
    <mergeCell ref="W216:W225"/>
    <mergeCell ref="V216:V225"/>
    <mergeCell ref="U216:U225"/>
    <mergeCell ref="T216:T225"/>
    <mergeCell ref="T103:T105"/>
    <mergeCell ref="U103:U105"/>
    <mergeCell ref="AA236:AA240"/>
    <mergeCell ref="Z236:Z240"/>
    <mergeCell ref="Y236:Y240"/>
    <mergeCell ref="X236:X240"/>
    <mergeCell ref="W236:W240"/>
    <mergeCell ref="V236:V240"/>
    <mergeCell ref="U236:U240"/>
    <mergeCell ref="T236:T240"/>
    <mergeCell ref="F231:F235"/>
    <mergeCell ref="D231:D235"/>
    <mergeCell ref="AA122:AA124"/>
    <mergeCell ref="Z122:Z124"/>
    <mergeCell ref="Y122:Y124"/>
    <mergeCell ref="X122:X124"/>
    <mergeCell ref="W122:W124"/>
    <mergeCell ref="V122:V124"/>
    <mergeCell ref="T285:T291"/>
    <mergeCell ref="U285:U291"/>
    <mergeCell ref="V285:V291"/>
    <mergeCell ref="U241:U246"/>
    <mergeCell ref="T241:T246"/>
    <mergeCell ref="V266:V273"/>
    <mergeCell ref="T247:T253"/>
    <mergeCell ref="U247:U253"/>
    <mergeCell ref="V247:V253"/>
    <mergeCell ref="AA247:AA253"/>
    <mergeCell ref="AA231:AA235"/>
    <mergeCell ref="Z231:Z235"/>
    <mergeCell ref="W247:W253"/>
    <mergeCell ref="X247:X253"/>
    <mergeCell ref="Y247:Y253"/>
    <mergeCell ref="Z247:Z253"/>
    <mergeCell ref="AA226:AA230"/>
    <mergeCell ref="Z226:Z230"/>
    <mergeCell ref="Y226:Y230"/>
    <mergeCell ref="X226:X230"/>
    <mergeCell ref="W226:W230"/>
    <mergeCell ref="V226:V230"/>
    <mergeCell ref="U226:U230"/>
    <mergeCell ref="T226:T230"/>
    <mergeCell ref="F216:F225"/>
    <mergeCell ref="X231:X235"/>
    <mergeCell ref="W231:W235"/>
    <mergeCell ref="Y231:Y235"/>
    <mergeCell ref="T231:T235"/>
    <mergeCell ref="V211:V215"/>
    <mergeCell ref="U211:U215"/>
    <mergeCell ref="T211:T215"/>
    <mergeCell ref="AA211:AA215"/>
    <mergeCell ref="Z211:Z215"/>
    <mergeCell ref="Y211:Y215"/>
    <mergeCell ref="X211:X215"/>
    <mergeCell ref="W211:W215"/>
    <mergeCell ref="V231:V235"/>
    <mergeCell ref="U231:U235"/>
    <mergeCell ref="F226:F230"/>
    <mergeCell ref="X205:X210"/>
    <mergeCell ref="W205:W210"/>
    <mergeCell ref="V205:V210"/>
    <mergeCell ref="U205:U210"/>
    <mergeCell ref="T205:T210"/>
    <mergeCell ref="AA205:AA210"/>
    <mergeCell ref="Z205:Z210"/>
    <mergeCell ref="Y205:Y210"/>
    <mergeCell ref="AA191:AA198"/>
    <mergeCell ref="T199:T204"/>
    <mergeCell ref="AA199:AA204"/>
    <mergeCell ref="Z199:Z204"/>
    <mergeCell ref="Y199:Y204"/>
    <mergeCell ref="X199:X204"/>
    <mergeCell ref="W199:W204"/>
    <mergeCell ref="V199:V204"/>
    <mergeCell ref="U199:U204"/>
    <mergeCell ref="T191:T198"/>
    <mergeCell ref="U191:U198"/>
    <mergeCell ref="V191:V198"/>
    <mergeCell ref="W191:W198"/>
    <mergeCell ref="X191:X198"/>
    <mergeCell ref="Y191:Y198"/>
    <mergeCell ref="Z191:Z198"/>
    <mergeCell ref="U87:U89"/>
    <mergeCell ref="T84:T86"/>
    <mergeCell ref="U84:U86"/>
    <mergeCell ref="Z60:Z62"/>
    <mergeCell ref="AA60:AA62"/>
    <mergeCell ref="T99:T102"/>
    <mergeCell ref="U99:U102"/>
    <mergeCell ref="T90:T92"/>
    <mergeCell ref="U90:U92"/>
    <mergeCell ref="V90:V92"/>
    <mergeCell ref="W90:W92"/>
    <mergeCell ref="X90:X92"/>
    <mergeCell ref="W93:W95"/>
    <mergeCell ref="T60:T62"/>
    <mergeCell ref="D57:D59"/>
    <mergeCell ref="D60:D62"/>
    <mergeCell ref="H18:H28"/>
    <mergeCell ref="G18:G28"/>
    <mergeCell ref="O18:O28"/>
    <mergeCell ref="M18:M28"/>
    <mergeCell ref="I18:I28"/>
    <mergeCell ref="X96:X98"/>
    <mergeCell ref="E66:E69"/>
    <mergeCell ref="T66:T69"/>
    <mergeCell ref="U66:U69"/>
    <mergeCell ref="V66:V69"/>
    <mergeCell ref="W66:W69"/>
    <mergeCell ref="X66:X69"/>
    <mergeCell ref="Y66:Y69"/>
    <mergeCell ref="E73:E79"/>
    <mergeCell ref="D18:D32"/>
    <mergeCell ref="E18:E32"/>
    <mergeCell ref="AA2:AA4"/>
    <mergeCell ref="Q3:S3"/>
    <mergeCell ref="A5:F17"/>
    <mergeCell ref="Y36:Y40"/>
    <mergeCell ref="T57:T59"/>
    <mergeCell ref="U57:U59"/>
    <mergeCell ref="V57:V59"/>
    <mergeCell ref="W57:W59"/>
    <mergeCell ref="X57:X59"/>
    <mergeCell ref="Y57:Y59"/>
    <mergeCell ref="T36:T40"/>
    <mergeCell ref="U36:U40"/>
    <mergeCell ref="V36:V40"/>
    <mergeCell ref="W36:W40"/>
    <mergeCell ref="X36:X40"/>
    <mergeCell ref="Y60:Y62"/>
    <mergeCell ref="S18:S28"/>
    <mergeCell ref="R18:R28"/>
    <mergeCell ref="Q18:Q28"/>
    <mergeCell ref="P18:P28"/>
    <mergeCell ref="N18:N28"/>
    <mergeCell ref="L18:L28"/>
    <mergeCell ref="K18:K28"/>
    <mergeCell ref="J18:J28"/>
    <mergeCell ref="Z20:Z32"/>
    <mergeCell ref="T5:AA17"/>
    <mergeCell ref="B18:B32"/>
    <mergeCell ref="C18:C32"/>
    <mergeCell ref="F18:F32"/>
    <mergeCell ref="V20:V32"/>
    <mergeCell ref="W20:W32"/>
    <mergeCell ref="X20:X32"/>
    <mergeCell ref="A1:V1"/>
    <mergeCell ref="T2:T4"/>
    <mergeCell ref="U2:U4"/>
    <mergeCell ref="V2:Z3"/>
    <mergeCell ref="E2:E4"/>
    <mergeCell ref="G2:G4"/>
    <mergeCell ref="K3:M3"/>
    <mergeCell ref="N3:P3"/>
    <mergeCell ref="H3:J3"/>
    <mergeCell ref="H2:S2"/>
    <mergeCell ref="F2:F4"/>
    <mergeCell ref="D2:D4"/>
    <mergeCell ref="C2:C4"/>
    <mergeCell ref="A2:A4"/>
    <mergeCell ref="B2:B4"/>
    <mergeCell ref="C118:C120"/>
    <mergeCell ref="E118:E120"/>
    <mergeCell ref="F118:F120"/>
    <mergeCell ref="A106:A109"/>
    <mergeCell ref="B106:B109"/>
    <mergeCell ref="C106:C109"/>
    <mergeCell ref="E106:E109"/>
    <mergeCell ref="F106:F109"/>
    <mergeCell ref="B99:B102"/>
    <mergeCell ref="A99:A102"/>
    <mergeCell ref="C99:C102"/>
    <mergeCell ref="E99:E102"/>
    <mergeCell ref="F99:F102"/>
    <mergeCell ref="A110:A112"/>
    <mergeCell ref="A118:A120"/>
    <mergeCell ref="B118:B120"/>
    <mergeCell ref="T87:T89"/>
    <mergeCell ref="D110:D112"/>
    <mergeCell ref="D118:D120"/>
    <mergeCell ref="D121:D124"/>
    <mergeCell ref="F33:F35"/>
    <mergeCell ref="E33:E35"/>
    <mergeCell ref="C33:C35"/>
    <mergeCell ref="B33:B35"/>
    <mergeCell ref="A33:A35"/>
    <mergeCell ref="D33:D35"/>
    <mergeCell ref="D63:D65"/>
    <mergeCell ref="D84:D86"/>
    <mergeCell ref="D87:D89"/>
    <mergeCell ref="D90:D92"/>
    <mergeCell ref="D93:D95"/>
    <mergeCell ref="D96:D98"/>
    <mergeCell ref="D99:D102"/>
    <mergeCell ref="D103:D105"/>
    <mergeCell ref="D66:D69"/>
    <mergeCell ref="C80:C83"/>
    <mergeCell ref="E63:E65"/>
    <mergeCell ref="A87:A89"/>
    <mergeCell ref="B87:B89"/>
    <mergeCell ref="C87:C89"/>
    <mergeCell ref="E87:E89"/>
    <mergeCell ref="D80:D83"/>
    <mergeCell ref="E80:E83"/>
    <mergeCell ref="F80:F83"/>
    <mergeCell ref="B93:B95"/>
    <mergeCell ref="C93:C95"/>
    <mergeCell ref="E93:E95"/>
    <mergeCell ref="A60:A62"/>
    <mergeCell ref="B90:B92"/>
    <mergeCell ref="C90:C92"/>
    <mergeCell ref="E90:E92"/>
    <mergeCell ref="F90:F92"/>
    <mergeCell ref="F36:F40"/>
    <mergeCell ref="A57:A59"/>
    <mergeCell ref="B57:B59"/>
    <mergeCell ref="C57:C59"/>
    <mergeCell ref="E57:E59"/>
    <mergeCell ref="F57:F59"/>
    <mergeCell ref="A84:A86"/>
    <mergeCell ref="B84:B86"/>
    <mergeCell ref="C84:C86"/>
    <mergeCell ref="E84:E86"/>
    <mergeCell ref="F84:F86"/>
    <mergeCell ref="F60:F62"/>
    <mergeCell ref="F63:F65"/>
    <mergeCell ref="B63:B65"/>
    <mergeCell ref="C63:C65"/>
    <mergeCell ref="F87:F89"/>
    <mergeCell ref="D73:D79"/>
    <mergeCell ref="A80:A83"/>
    <mergeCell ref="B80:B83"/>
    <mergeCell ref="A90:A92"/>
    <mergeCell ref="B60:B62"/>
    <mergeCell ref="C60:C62"/>
    <mergeCell ref="E60:E62"/>
    <mergeCell ref="A36:A40"/>
    <mergeCell ref="B36:B40"/>
    <mergeCell ref="C36:C40"/>
    <mergeCell ref="E36:E40"/>
    <mergeCell ref="D36:D40"/>
    <mergeCell ref="F66:F69"/>
    <mergeCell ref="AA106:AA109"/>
    <mergeCell ref="Y90:Y92"/>
    <mergeCell ref="Z90:Z92"/>
    <mergeCell ref="AA90:AA92"/>
    <mergeCell ref="Y93:Y95"/>
    <mergeCell ref="Z93:Z95"/>
    <mergeCell ref="AA93:AA95"/>
    <mergeCell ref="Y96:Y98"/>
    <mergeCell ref="Z96:Z98"/>
    <mergeCell ref="AA96:AA98"/>
    <mergeCell ref="AA103:AA105"/>
    <mergeCell ref="Y106:Y109"/>
    <mergeCell ref="Z106:Z109"/>
    <mergeCell ref="T96:T98"/>
    <mergeCell ref="U96:U98"/>
    <mergeCell ref="V96:V98"/>
    <mergeCell ref="W96:W98"/>
    <mergeCell ref="W100:W102"/>
    <mergeCell ref="X100:X102"/>
    <mergeCell ref="Y100:Y102"/>
    <mergeCell ref="Z100:Z102"/>
    <mergeCell ref="AA100:AA102"/>
    <mergeCell ref="T106:T109"/>
    <mergeCell ref="U106:U109"/>
    <mergeCell ref="V106:V109"/>
    <mergeCell ref="W106:W109"/>
    <mergeCell ref="X106:X109"/>
    <mergeCell ref="AA129:AA131"/>
    <mergeCell ref="T129:T131"/>
    <mergeCell ref="U129:U131"/>
    <mergeCell ref="V129:V131"/>
    <mergeCell ref="W129:W131"/>
    <mergeCell ref="X129:X131"/>
    <mergeCell ref="T126:T128"/>
    <mergeCell ref="U126:U128"/>
    <mergeCell ref="V126:V128"/>
    <mergeCell ref="W126:W128"/>
    <mergeCell ref="X126:X128"/>
    <mergeCell ref="Y126:Y128"/>
    <mergeCell ref="Z126:Z128"/>
    <mergeCell ref="AA126:AA128"/>
    <mergeCell ref="AA118:AA120"/>
    <mergeCell ref="T137:T139"/>
    <mergeCell ref="U137:U139"/>
    <mergeCell ref="V138:V139"/>
    <mergeCell ref="W138:W139"/>
    <mergeCell ref="X138:X139"/>
    <mergeCell ref="Y138:Y139"/>
    <mergeCell ref="Z138:Z139"/>
    <mergeCell ref="AA138:AA139"/>
    <mergeCell ref="T118:T120"/>
    <mergeCell ref="U118:U120"/>
    <mergeCell ref="Y129:Y131"/>
    <mergeCell ref="Z129:Z131"/>
    <mergeCell ref="Z133:Z136"/>
    <mergeCell ref="AA133:AA136"/>
    <mergeCell ref="T121:T124"/>
    <mergeCell ref="U121:U124"/>
    <mergeCell ref="W175:W177"/>
    <mergeCell ref="X175:X177"/>
    <mergeCell ref="Y175:Y177"/>
    <mergeCell ref="Z175:Z177"/>
    <mergeCell ref="AA175:AA177"/>
    <mergeCell ref="V142:V144"/>
    <mergeCell ref="X142:X144"/>
    <mergeCell ref="Y142:Y144"/>
    <mergeCell ref="Z142:Z144"/>
    <mergeCell ref="AA142:AA144"/>
    <mergeCell ref="W142:W144"/>
    <mergeCell ref="T175:T177"/>
    <mergeCell ref="U175:U177"/>
    <mergeCell ref="W146:W147"/>
    <mergeCell ref="W148:W150"/>
    <mergeCell ref="W151:W153"/>
    <mergeCell ref="W154:W156"/>
    <mergeCell ref="W157:W159"/>
    <mergeCell ref="W160:W162"/>
    <mergeCell ref="W163:W165"/>
    <mergeCell ref="W166:W168"/>
    <mergeCell ref="Y166:Y168"/>
    <mergeCell ref="Y169:Y171"/>
    <mergeCell ref="V175:V177"/>
    <mergeCell ref="A298:A301"/>
    <mergeCell ref="B298:B301"/>
    <mergeCell ref="C298:C301"/>
    <mergeCell ref="E298:E301"/>
    <mergeCell ref="Y178:Y180"/>
    <mergeCell ref="Z178:Z180"/>
    <mergeCell ref="AA178:AA180"/>
    <mergeCell ref="T178:T180"/>
    <mergeCell ref="U178:U180"/>
    <mergeCell ref="V178:V180"/>
    <mergeCell ref="W178:W180"/>
    <mergeCell ref="X178:X180"/>
    <mergeCell ref="A186:A190"/>
    <mergeCell ref="B186:B190"/>
    <mergeCell ref="C186:C190"/>
    <mergeCell ref="E186:E190"/>
    <mergeCell ref="F186:F190"/>
    <mergeCell ref="A292:A297"/>
    <mergeCell ref="B292:B297"/>
    <mergeCell ref="C292:C297"/>
    <mergeCell ref="E292:E297"/>
    <mergeCell ref="E226:E230"/>
    <mergeCell ref="C226:C230"/>
    <mergeCell ref="B226:B230"/>
    <mergeCell ref="A226:A230"/>
    <mergeCell ref="A231:A235"/>
    <mergeCell ref="B231:B235"/>
    <mergeCell ref="C231:C235"/>
    <mergeCell ref="A254:A259"/>
    <mergeCell ref="B254:B259"/>
    <mergeCell ref="C254:C259"/>
    <mergeCell ref="E254:E259"/>
    <mergeCell ref="A129:A131"/>
    <mergeCell ref="B129:B131"/>
    <mergeCell ref="C129:C131"/>
    <mergeCell ref="E129:E131"/>
    <mergeCell ref="F129:F131"/>
    <mergeCell ref="E216:E225"/>
    <mergeCell ref="C216:C225"/>
    <mergeCell ref="B216:B225"/>
    <mergeCell ref="A216:A225"/>
    <mergeCell ref="A191:A198"/>
    <mergeCell ref="E205:E210"/>
    <mergeCell ref="F199:F204"/>
    <mergeCell ref="E199:E204"/>
    <mergeCell ref="C199:C204"/>
    <mergeCell ref="B199:B204"/>
    <mergeCell ref="A199:A204"/>
    <mergeCell ref="F211:F215"/>
    <mergeCell ref="F205:F210"/>
    <mergeCell ref="E211:E215"/>
    <mergeCell ref="C211:C215"/>
    <mergeCell ref="B211:B215"/>
    <mergeCell ref="A211:A215"/>
    <mergeCell ref="B191:B198"/>
    <mergeCell ref="C191:C198"/>
    <mergeCell ref="E191:E198"/>
    <mergeCell ref="F191:F198"/>
    <mergeCell ref="A175:A177"/>
    <mergeCell ref="B175:B177"/>
    <mergeCell ref="C175:C177"/>
    <mergeCell ref="E175:E177"/>
    <mergeCell ref="F175:F177"/>
    <mergeCell ref="A133:A136"/>
    <mergeCell ref="A285:A291"/>
    <mergeCell ref="B181:B185"/>
    <mergeCell ref="A181:A185"/>
    <mergeCell ref="C181:C185"/>
    <mergeCell ref="E181:E185"/>
    <mergeCell ref="F181:F185"/>
    <mergeCell ref="E231:E235"/>
    <mergeCell ref="B205:B210"/>
    <mergeCell ref="A205:A210"/>
    <mergeCell ref="F247:F253"/>
    <mergeCell ref="C241:C246"/>
    <mergeCell ref="E241:E246"/>
    <mergeCell ref="F241:F246"/>
    <mergeCell ref="B285:B291"/>
    <mergeCell ref="C285:C291"/>
    <mergeCell ref="E285:E291"/>
    <mergeCell ref="F285:F291"/>
    <mergeCell ref="D216:D225"/>
    <mergeCell ref="D226:D230"/>
    <mergeCell ref="A260:A265"/>
    <mergeCell ref="B260:B265"/>
    <mergeCell ref="C260:C265"/>
    <mergeCell ref="E260:E265"/>
    <mergeCell ref="F260:F265"/>
    <mergeCell ref="A266:A273"/>
    <mergeCell ref="B266:B273"/>
    <mergeCell ref="C266:C273"/>
    <mergeCell ref="A247:A253"/>
    <mergeCell ref="B247:B253"/>
    <mergeCell ref="C247:C253"/>
    <mergeCell ref="E247:E253"/>
    <mergeCell ref="A241:A246"/>
    <mergeCell ref="A137:A139"/>
    <mergeCell ref="B137:B139"/>
    <mergeCell ref="C137:C139"/>
    <mergeCell ref="D175:D177"/>
    <mergeCell ref="D178:D180"/>
    <mergeCell ref="A142:A144"/>
    <mergeCell ref="B142:B144"/>
    <mergeCell ref="E142:E144"/>
    <mergeCell ref="E137:E139"/>
    <mergeCell ref="F137:F139"/>
    <mergeCell ref="F142:F174"/>
    <mergeCell ref="C142:C174"/>
    <mergeCell ref="E146:E147"/>
    <mergeCell ref="E148:E150"/>
    <mergeCell ref="E151:E153"/>
    <mergeCell ref="B241:B246"/>
    <mergeCell ref="E266:E273"/>
    <mergeCell ref="B236:B240"/>
    <mergeCell ref="A236:A240"/>
    <mergeCell ref="B178:B180"/>
    <mergeCell ref="C178:C180"/>
    <mergeCell ref="E178:E180"/>
    <mergeCell ref="F178:F180"/>
    <mergeCell ref="C205:C210"/>
    <mergeCell ref="E236:E240"/>
    <mergeCell ref="C236:C240"/>
    <mergeCell ref="F236:F240"/>
    <mergeCell ref="A157:A159"/>
    <mergeCell ref="A160:A162"/>
    <mergeCell ref="A163:A165"/>
    <mergeCell ref="A166:A168"/>
    <mergeCell ref="E154:E156"/>
    <mergeCell ref="B279:B284"/>
    <mergeCell ref="C279:C284"/>
    <mergeCell ref="E279:E284"/>
    <mergeCell ref="F279:F284"/>
    <mergeCell ref="A126:A128"/>
    <mergeCell ref="B126:B128"/>
    <mergeCell ref="C126:C128"/>
    <mergeCell ref="E126:E128"/>
    <mergeCell ref="F126:F128"/>
    <mergeCell ref="A121:A124"/>
    <mergeCell ref="B121:B124"/>
    <mergeCell ref="C121:C124"/>
    <mergeCell ref="E121:E124"/>
    <mergeCell ref="F121:F124"/>
    <mergeCell ref="D126:D128"/>
    <mergeCell ref="AA181:AA185"/>
    <mergeCell ref="T186:T190"/>
    <mergeCell ref="U186:U190"/>
    <mergeCell ref="V186:V190"/>
    <mergeCell ref="W186:W190"/>
    <mergeCell ref="X186:X190"/>
    <mergeCell ref="Y186:Y190"/>
    <mergeCell ref="Z186:Z190"/>
    <mergeCell ref="AA186:AA190"/>
    <mergeCell ref="Z181:Z185"/>
    <mergeCell ref="T181:T185"/>
    <mergeCell ref="U181:U185"/>
    <mergeCell ref="V181:V185"/>
    <mergeCell ref="W181:W185"/>
    <mergeCell ref="X181:X185"/>
    <mergeCell ref="Y181:Y185"/>
    <mergeCell ref="A178:A180"/>
    <mergeCell ref="T260:T265"/>
    <mergeCell ref="U260:U265"/>
    <mergeCell ref="V260:V265"/>
    <mergeCell ref="W260:W265"/>
    <mergeCell ref="X260:X265"/>
    <mergeCell ref="Y260:Y265"/>
    <mergeCell ref="Z260:Z265"/>
    <mergeCell ref="AA260:AA265"/>
    <mergeCell ref="T254:T259"/>
    <mergeCell ref="U254:U259"/>
    <mergeCell ref="X254:X259"/>
    <mergeCell ref="F254:F259"/>
    <mergeCell ref="A274:A278"/>
    <mergeCell ref="B274:B278"/>
    <mergeCell ref="C274:C278"/>
    <mergeCell ref="E274:E278"/>
    <mergeCell ref="F274:F278"/>
    <mergeCell ref="T274:T278"/>
    <mergeCell ref="U274:U278"/>
    <mergeCell ref="V274:V278"/>
    <mergeCell ref="W274:W278"/>
    <mergeCell ref="D274:D278"/>
    <mergeCell ref="Y254:Y259"/>
    <mergeCell ref="Z254:Z259"/>
    <mergeCell ref="AA254:AA259"/>
    <mergeCell ref="V254:V259"/>
    <mergeCell ref="W254:W259"/>
    <mergeCell ref="E302:E305"/>
    <mergeCell ref="F302:F305"/>
    <mergeCell ref="T302:T305"/>
    <mergeCell ref="U302:U305"/>
    <mergeCell ref="V302:V305"/>
    <mergeCell ref="W302:W305"/>
    <mergeCell ref="Z298:Z301"/>
    <mergeCell ref="AA298:AA301"/>
    <mergeCell ref="W266:W273"/>
    <mergeCell ref="X266:X273"/>
    <mergeCell ref="Y266:Y273"/>
    <mergeCell ref="Z266:Z273"/>
    <mergeCell ref="AA266:AA273"/>
    <mergeCell ref="X274:X278"/>
    <mergeCell ref="Y274:Y278"/>
    <mergeCell ref="Z274:Z278"/>
    <mergeCell ref="AA274:AA278"/>
    <mergeCell ref="X285:X291"/>
    <mergeCell ref="Y285:Y291"/>
    <mergeCell ref="Z285:Z291"/>
    <mergeCell ref="AA285:AA291"/>
    <mergeCell ref="W292:W297"/>
    <mergeCell ref="X292:X297"/>
    <mergeCell ref="Y292:Y297"/>
    <mergeCell ref="Z292:Z297"/>
    <mergeCell ref="AA292:AA297"/>
    <mergeCell ref="F292:F297"/>
    <mergeCell ref="T279:T284"/>
    <mergeCell ref="U279:U284"/>
    <mergeCell ref="V279:V284"/>
    <mergeCell ref="W279:W284"/>
    <mergeCell ref="X279:X284"/>
    <mergeCell ref="AA317:AA325"/>
    <mergeCell ref="A311:A316"/>
    <mergeCell ref="B311:B316"/>
    <mergeCell ref="E311:E316"/>
    <mergeCell ref="F311:F316"/>
    <mergeCell ref="T311:T316"/>
    <mergeCell ref="U311:U316"/>
    <mergeCell ref="V311:V316"/>
    <mergeCell ref="W311:W316"/>
    <mergeCell ref="A332:A336"/>
    <mergeCell ref="B332:B336"/>
    <mergeCell ref="E332:E336"/>
    <mergeCell ref="F332:F336"/>
    <mergeCell ref="T332:T336"/>
    <mergeCell ref="U332:U336"/>
    <mergeCell ref="V332:V336"/>
    <mergeCell ref="W332:W336"/>
    <mergeCell ref="A317:A325"/>
    <mergeCell ref="B317:B325"/>
    <mergeCell ref="C317:C325"/>
    <mergeCell ref="E317:E325"/>
    <mergeCell ref="F317:F325"/>
    <mergeCell ref="T317:T325"/>
    <mergeCell ref="U317:U325"/>
    <mergeCell ref="A326:A331"/>
    <mergeCell ref="B326:B331"/>
    <mergeCell ref="C326:C331"/>
    <mergeCell ref="T326:T331"/>
    <mergeCell ref="U326:U331"/>
    <mergeCell ref="V326:V331"/>
    <mergeCell ref="W326:W331"/>
    <mergeCell ref="A337:A342"/>
    <mergeCell ref="B337:B342"/>
    <mergeCell ref="C337:C342"/>
    <mergeCell ref="E337:E342"/>
    <mergeCell ref="F337:F342"/>
    <mergeCell ref="T337:T342"/>
    <mergeCell ref="U337:U342"/>
    <mergeCell ref="V337:V342"/>
    <mergeCell ref="W337:W342"/>
    <mergeCell ref="D337:D342"/>
    <mergeCell ref="A343:A345"/>
    <mergeCell ref="B343:B345"/>
    <mergeCell ref="C343:C345"/>
    <mergeCell ref="E343:E345"/>
    <mergeCell ref="F343:F345"/>
    <mergeCell ref="T343:T345"/>
    <mergeCell ref="U343:U345"/>
    <mergeCell ref="V343:V345"/>
    <mergeCell ref="W343:W345"/>
    <mergeCell ref="D343:D345"/>
    <mergeCell ref="C332:C336"/>
    <mergeCell ref="B356:B362"/>
    <mergeCell ref="C356:C362"/>
    <mergeCell ref="A356:A362"/>
    <mergeCell ref="A346:A350"/>
    <mergeCell ref="B346:B350"/>
    <mergeCell ref="C346:C350"/>
    <mergeCell ref="E346:E350"/>
    <mergeCell ref="F346:F350"/>
    <mergeCell ref="T346:T350"/>
    <mergeCell ref="D346:D350"/>
    <mergeCell ref="D351:D355"/>
    <mergeCell ref="A351:A355"/>
    <mergeCell ref="B351:B355"/>
    <mergeCell ref="C351:C355"/>
    <mergeCell ref="E351:E355"/>
    <mergeCell ref="F351:F355"/>
    <mergeCell ref="T351:T355"/>
    <mergeCell ref="AA302:AA305"/>
    <mergeCell ref="Y306:Y310"/>
    <mergeCell ref="Z306:Z310"/>
    <mergeCell ref="AA306:AA310"/>
    <mergeCell ref="Y298:Y301"/>
    <mergeCell ref="W110:W112"/>
    <mergeCell ref="X110:X112"/>
    <mergeCell ref="W351:W355"/>
    <mergeCell ref="F356:F362"/>
    <mergeCell ref="E356:E362"/>
    <mergeCell ref="D356:D362"/>
    <mergeCell ref="U346:U350"/>
    <mergeCell ref="V346:V350"/>
    <mergeCell ref="W346:W350"/>
    <mergeCell ref="U351:U355"/>
    <mergeCell ref="V351:V355"/>
    <mergeCell ref="D332:D336"/>
    <mergeCell ref="X311:X316"/>
    <mergeCell ref="X302:X305"/>
    <mergeCell ref="X306:X310"/>
    <mergeCell ref="F298:F301"/>
    <mergeCell ref="T298:T301"/>
    <mergeCell ref="U298:U301"/>
    <mergeCell ref="V298:V301"/>
    <mergeCell ref="W298:W301"/>
    <mergeCell ref="X298:X301"/>
    <mergeCell ref="F266:F273"/>
    <mergeCell ref="T266:T273"/>
    <mergeCell ref="U266:U273"/>
    <mergeCell ref="Z356:Z362"/>
    <mergeCell ref="E326:E331"/>
    <mergeCell ref="F326:F331"/>
    <mergeCell ref="Z346:Z350"/>
    <mergeCell ref="AA346:AA350"/>
    <mergeCell ref="X351:X355"/>
    <mergeCell ref="Y351:Y355"/>
    <mergeCell ref="Z351:Z355"/>
    <mergeCell ref="AA351:AA355"/>
    <mergeCell ref="X337:X342"/>
    <mergeCell ref="Y337:Y342"/>
    <mergeCell ref="Z337:Z342"/>
    <mergeCell ref="AA337:AA342"/>
    <mergeCell ref="X343:X345"/>
    <mergeCell ref="Y343:Y345"/>
    <mergeCell ref="Z343:Z345"/>
    <mergeCell ref="AA343:AA345"/>
    <mergeCell ref="X326:X331"/>
    <mergeCell ref="Y326:Y331"/>
    <mergeCell ref="Z326:Z331"/>
    <mergeCell ref="AA326:AA331"/>
    <mergeCell ref="X332:X336"/>
    <mergeCell ref="A363:A366"/>
    <mergeCell ref="B363:B366"/>
    <mergeCell ref="C363:C366"/>
    <mergeCell ref="D363:D366"/>
    <mergeCell ref="E363:E366"/>
    <mergeCell ref="F363:F366"/>
    <mergeCell ref="A66:A69"/>
    <mergeCell ref="B66:B69"/>
    <mergeCell ref="C66:C69"/>
    <mergeCell ref="A73:A79"/>
    <mergeCell ref="B73:B79"/>
    <mergeCell ref="C73:C79"/>
    <mergeCell ref="U363:U366"/>
    <mergeCell ref="V363:V366"/>
    <mergeCell ref="W363:W366"/>
    <mergeCell ref="A115:A117"/>
    <mergeCell ref="A93:A95"/>
    <mergeCell ref="A96:A98"/>
    <mergeCell ref="B96:B98"/>
    <mergeCell ref="C96:C98"/>
    <mergeCell ref="E96:E98"/>
    <mergeCell ref="F96:F98"/>
    <mergeCell ref="B110:B112"/>
    <mergeCell ref="C110:C112"/>
    <mergeCell ref="E110:E112"/>
    <mergeCell ref="F110:F112"/>
    <mergeCell ref="E103:E105"/>
    <mergeCell ref="F93:F95"/>
    <mergeCell ref="T93:T95"/>
    <mergeCell ref="U93:U95"/>
    <mergeCell ref="V93:V95"/>
    <mergeCell ref="F115:F117"/>
    <mergeCell ref="X363:X366"/>
    <mergeCell ref="Y363:Y366"/>
    <mergeCell ref="Z363:Z366"/>
    <mergeCell ref="AA363:AA366"/>
    <mergeCell ref="T363:T366"/>
    <mergeCell ref="T110:T112"/>
    <mergeCell ref="U110:U112"/>
    <mergeCell ref="V110:V112"/>
    <mergeCell ref="V115:V117"/>
    <mergeCell ref="V100:V102"/>
    <mergeCell ref="AA115:AA117"/>
    <mergeCell ref="U116:U117"/>
    <mergeCell ref="T356:T362"/>
    <mergeCell ref="U356:U362"/>
    <mergeCell ref="V356:V362"/>
    <mergeCell ref="W356:W362"/>
    <mergeCell ref="X356:X362"/>
    <mergeCell ref="Y356:Y362"/>
    <mergeCell ref="AA356:AA362"/>
    <mergeCell ref="T115:T117"/>
    <mergeCell ref="Y332:Y336"/>
    <mergeCell ref="Z332:Z336"/>
    <mergeCell ref="AA332:AA336"/>
    <mergeCell ref="Y311:Y316"/>
    <mergeCell ref="Z311:Z316"/>
    <mergeCell ref="AA311:AA316"/>
    <mergeCell ref="Y302:Y305"/>
    <mergeCell ref="Y110:Y112"/>
    <mergeCell ref="Z110:Z112"/>
    <mergeCell ref="AA110:AA112"/>
    <mergeCell ref="X346:X350"/>
    <mergeCell ref="Y346:Y350"/>
    <mergeCell ref="AA66:AA69"/>
    <mergeCell ref="A70:A72"/>
    <mergeCell ref="B70:B72"/>
    <mergeCell ref="C70:C72"/>
    <mergeCell ref="D70:D72"/>
    <mergeCell ref="E70:E72"/>
    <mergeCell ref="F70:F72"/>
    <mergeCell ref="T70:T72"/>
    <mergeCell ref="U70:U72"/>
    <mergeCell ref="V70:V72"/>
    <mergeCell ref="W70:W72"/>
    <mergeCell ref="X70:X72"/>
    <mergeCell ref="Y70:Y72"/>
    <mergeCell ref="Z70:Z72"/>
    <mergeCell ref="AA70:AA72"/>
    <mergeCell ref="F73:F79"/>
    <mergeCell ref="G73:G77"/>
    <mergeCell ref="H73:H77"/>
    <mergeCell ref="I73:I77"/>
    <mergeCell ref="N73:N77"/>
    <mergeCell ref="O73:O77"/>
    <mergeCell ref="P73:P77"/>
    <mergeCell ref="Q73:Q77"/>
    <mergeCell ref="R73:R77"/>
    <mergeCell ref="S73:S77"/>
    <mergeCell ref="T73:T79"/>
    <mergeCell ref="U73:U79"/>
    <mergeCell ref="AA73:AA79"/>
    <mergeCell ref="Z322:Z325"/>
    <mergeCell ref="V317:V321"/>
    <mergeCell ref="V322:V325"/>
    <mergeCell ref="W317:W321"/>
    <mergeCell ref="W322:W325"/>
    <mergeCell ref="X317:X321"/>
    <mergeCell ref="X322:X325"/>
    <mergeCell ref="Y317:Y321"/>
    <mergeCell ref="Y322:Y325"/>
    <mergeCell ref="A18:A32"/>
    <mergeCell ref="A63:A65"/>
    <mergeCell ref="E115:E117"/>
    <mergeCell ref="D115:D117"/>
    <mergeCell ref="C115:C117"/>
    <mergeCell ref="B115:B117"/>
    <mergeCell ref="C103:C105"/>
    <mergeCell ref="B103:B105"/>
    <mergeCell ref="A103:A105"/>
    <mergeCell ref="Z66:Z69"/>
    <mergeCell ref="Z317:Z321"/>
    <mergeCell ref="Z302:Z305"/>
    <mergeCell ref="A306:A310"/>
    <mergeCell ref="B306:B310"/>
    <mergeCell ref="E306:E310"/>
    <mergeCell ref="F306:F310"/>
    <mergeCell ref="T306:T310"/>
    <mergeCell ref="U306:U310"/>
    <mergeCell ref="V306:V310"/>
    <mergeCell ref="W306:W310"/>
    <mergeCell ref="A302:A305"/>
    <mergeCell ref="B302:B305"/>
    <mergeCell ref="C302:C305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8" sqref="D37:D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ввода</vt:lpstr>
      <vt:lpstr>Лист1</vt:lpstr>
      <vt:lpstr>'План ввода'!Область_печати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2020-02-26T01:10:28Z</dcterms:modified>
</cp:coreProperties>
</file>